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C\Documents\17-18\CURSO SEMILLA\TAREA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26" i="1"/>
  <c r="E20" i="1"/>
  <c r="E12" i="1"/>
  <c r="E19" i="1"/>
  <c r="E11" i="1"/>
  <c r="E10" i="1"/>
  <c r="G49" i="1" l="1"/>
  <c r="G48" i="1"/>
  <c r="G47" i="1"/>
  <c r="G46" i="1"/>
  <c r="H46" i="1" s="1"/>
  <c r="G45" i="1"/>
  <c r="H45" i="1" s="1"/>
  <c r="G41" i="1"/>
  <c r="H41" i="1" s="1"/>
  <c r="G40" i="1"/>
  <c r="G39" i="1"/>
  <c r="H39" i="1" s="1"/>
  <c r="G38" i="1"/>
  <c r="H38" i="1" s="1"/>
  <c r="G34" i="1"/>
  <c r="G33" i="1"/>
  <c r="G32" i="1"/>
  <c r="G31" i="1"/>
  <c r="G30" i="1"/>
  <c r="H30" i="1" s="1"/>
  <c r="G29" i="1"/>
  <c r="G28" i="1"/>
  <c r="G27" i="1"/>
  <c r="H27" i="1" s="1"/>
  <c r="G26" i="1"/>
  <c r="G25" i="1"/>
  <c r="G21" i="1"/>
  <c r="G20" i="1"/>
  <c r="G19" i="1"/>
  <c r="G18" i="1"/>
  <c r="H18" i="1" s="1"/>
  <c r="G14" i="1"/>
  <c r="G13" i="1"/>
  <c r="H13" i="1" s="1"/>
  <c r="G12" i="1"/>
  <c r="G11" i="1"/>
  <c r="G10" i="1"/>
  <c r="H10" i="1" s="1"/>
  <c r="I30" i="1" l="1"/>
  <c r="H48" i="1"/>
  <c r="I48" i="1" s="1"/>
  <c r="H31" i="1"/>
  <c r="I31" i="1" s="1"/>
  <c r="H49" i="1"/>
  <c r="I49" i="1" s="1"/>
  <c r="H19" i="1"/>
  <c r="I19" i="1" s="1"/>
  <c r="H32" i="1"/>
  <c r="I32" i="1" s="1"/>
  <c r="H20" i="1"/>
  <c r="I20" i="1" s="1"/>
  <c r="H33" i="1"/>
  <c r="I33" i="1" s="1"/>
  <c r="H21" i="1"/>
  <c r="I21" i="1" s="1"/>
  <c r="H34" i="1"/>
  <c r="I34" i="1" s="1"/>
  <c r="H40" i="1"/>
  <c r="I40" i="1" s="1"/>
  <c r="H26" i="1"/>
  <c r="I26" i="1" s="1"/>
  <c r="H14" i="1"/>
  <c r="I14" i="1" s="1"/>
  <c r="H28" i="1"/>
  <c r="I28" i="1" s="1"/>
  <c r="H29" i="1"/>
  <c r="I29" i="1" s="1"/>
  <c r="H47" i="1"/>
  <c r="I47" i="1" s="1"/>
  <c r="H12" i="1"/>
  <c r="I12" i="1" s="1"/>
  <c r="H11" i="1"/>
  <c r="I11" i="1" s="1"/>
  <c r="H25" i="1"/>
  <c r="I39" i="1"/>
  <c r="G50" i="1"/>
  <c r="G15" i="1"/>
  <c r="H15" i="1" s="1"/>
  <c r="G22" i="1"/>
  <c r="H22" i="1" s="1"/>
  <c r="I38" i="1"/>
  <c r="G42" i="1"/>
  <c r="H42" i="1" s="1"/>
  <c r="G35" i="1"/>
  <c r="I45" i="1"/>
  <c r="I10" i="1"/>
  <c r="I18" i="1"/>
  <c r="I27" i="1"/>
  <c r="I41" i="1"/>
  <c r="I13" i="1"/>
  <c r="H35" i="1" l="1"/>
  <c r="G51" i="1"/>
  <c r="H50" i="1"/>
  <c r="I25" i="1"/>
  <c r="I35" i="1" s="1"/>
  <c r="I46" i="1"/>
  <c r="I50" i="1" s="1"/>
  <c r="I42" i="1"/>
  <c r="I22" i="1"/>
  <c r="I15" i="1"/>
  <c r="H51" i="1" l="1"/>
  <c r="I51" i="1" s="1"/>
</calcChain>
</file>

<file path=xl/sharedStrings.xml><?xml version="1.0" encoding="utf-8"?>
<sst xmlns="http://schemas.openxmlformats.org/spreadsheetml/2006/main" count="106" uniqueCount="57">
  <si>
    <t>UNIVERSIDAD CENTRAL DEL ECUADOR</t>
  </si>
  <si>
    <t>PROTOCOLO INVESTIGACIÓN SEMILLA</t>
  </si>
  <si>
    <t>N°</t>
  </si>
  <si>
    <t>Descripción</t>
  </si>
  <si>
    <t>U. Medida</t>
  </si>
  <si>
    <t>Cantidad</t>
  </si>
  <si>
    <t>Costo U.</t>
  </si>
  <si>
    <t>Sub total</t>
  </si>
  <si>
    <t>IVA</t>
  </si>
  <si>
    <t>V. total</t>
  </si>
  <si>
    <t>530204 TOTAL EDICION, REPRODUCCION, IMPRESIÓN,</t>
  </si>
  <si>
    <t>530801 ALIMENTOS Y BEBIDAS (COPENSACION PARA LOS SUJETOS DE ESTUDIO)</t>
  </si>
  <si>
    <t>530801 TOTAL ALIMENTOS Y BEBIDAS</t>
  </si>
  <si>
    <t>730804 MATERIAL DE OFICINA</t>
  </si>
  <si>
    <t>530804 TOTAL MATERIAL DE OFICINA</t>
  </si>
  <si>
    <t>530829  INSUMOS MATERIALES  PARA INVESTIGACION</t>
  </si>
  <si>
    <t>530829 TOTAL  INSUMOS MATERIALES  PARA INVESTIGACION</t>
  </si>
  <si>
    <t>840104 MAQUINARIA Y EQUIPO  (COSTO MAYOR 100 USD POR UNIDAD)</t>
  </si>
  <si>
    <t>840104 TOTAL MAQUINARIA Y EQUIPO</t>
  </si>
  <si>
    <t>TOTAL PRESUESTO PROYECTO SEMILLA</t>
  </si>
  <si>
    <t>DIRECCION DE INVESTIGACIÓN  -  COMISIÓN DE INVESTIGACIÓN FORMATIVA</t>
  </si>
  <si>
    <t>CÓDIGO:</t>
  </si>
  <si>
    <t>VICERRECTORADO DE INVESTIGACIÓN, DOCTORADOS E INNOVACIÓN</t>
  </si>
  <si>
    <t>copia</t>
  </si>
  <si>
    <t>FECHA ELABORACIÓN: 2017-10-28</t>
  </si>
  <si>
    <t>530204 EDICION, REPRODUCCION, IMPRESIÓN, PUBLICACIONES, SUSCRIPCIONES, 
FOTOCOPIADO, TRADUCCION, EMPASTADO</t>
  </si>
  <si>
    <t xml:space="preserve">PROYECTO: Incidencia del cambio climático  en las condiciones de pobreza de  la población del Valle del Chota,  durante el período 2014-2017 </t>
  </si>
  <si>
    <t>refrigerio</t>
  </si>
  <si>
    <t>Refrigerios x 180 encuestados/as</t>
  </si>
  <si>
    <t>unidad</t>
  </si>
  <si>
    <t>Marcadores permanentes punta gruesa, colores rojo, negro, azul, verde x 5 unidades c/color</t>
  </si>
  <si>
    <t>Fotocopias de documento final para devolución de resultados a comunidad. 30 páginas x 5 ejemplares c/comunidad, color, papel 75 gr. A4</t>
  </si>
  <si>
    <t>Refrigerios x 10 participantes x 5 grupos focales</t>
  </si>
  <si>
    <t>Fotocopias encuestas 200 ejemplares x 4 copias b/n, a aplicar en 4 comunidades</t>
  </si>
  <si>
    <t>Refrigerios jornada de socialización, 10 participantes x 4 comunidades</t>
  </si>
  <si>
    <t>Pliegos de papel periódico, 10 unidades x 5 grupos focales</t>
  </si>
  <si>
    <t>Resmas de papel bond, 75 gr.</t>
  </si>
  <si>
    <t>libro</t>
  </si>
  <si>
    <t>Cinta masking</t>
  </si>
  <si>
    <t>Flash memory, 16G</t>
  </si>
  <si>
    <t>viaje</t>
  </si>
  <si>
    <t>Fotocopias documentos de apoyo (agendas analíticas, registros de asistencia, agendas de trabajo, guías de trabajo, convocatorias) x 4 comunidades</t>
  </si>
  <si>
    <t>Subsis-tencia</t>
  </si>
  <si>
    <t>Movilización x 1 viaje x 4 personas (2 investigadores, 2 estudiantes)</t>
  </si>
  <si>
    <t>Tinta impresora</t>
  </si>
  <si>
    <t>Internet x 4 horas semanales x 2 investigadores x 24 semanas</t>
  </si>
  <si>
    <t>hora</t>
  </si>
  <si>
    <t>Esferográficos</t>
  </si>
  <si>
    <t>Lápices</t>
  </si>
  <si>
    <t>Movilización x 2 viajes x 10 personas (2 investigadores, 8 estudiantes, en 4 comunidades). Levantamiento de encuesta, grupo focal y entrevista</t>
  </si>
  <si>
    <t>Movilización entrevista experto en cambio climático, en ciudad</t>
  </si>
  <si>
    <t>mensual</t>
  </si>
  <si>
    <t>Telecomunicaciones x 6 meses</t>
  </si>
  <si>
    <t>Espiralados x 6 informes (parciales y final</t>
  </si>
  <si>
    <t xml:space="preserve">15.- PRESUPUESTO  </t>
  </si>
  <si>
    <t>Publicación de resultados de investigación. 100 ejemplares x 30 páginas, portada papel couché full color, interiores 2 colores</t>
  </si>
  <si>
    <t>Canti-dad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</si>
</sst>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2F549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0" fontId="8" fillId="2" borderId="4" xfId="0" applyFont="1" applyFill="1" applyBorder="1" applyAlignment="1" applyProtection="1">
      <alignment horizontal="center" wrapText="1"/>
    </xf>
    <xf numFmtId="0" fontId="8" fillId="2" borderId="0" xfId="0" applyFont="1" applyFill="1" applyBorder="1" applyAlignment="1" applyProtection="1">
      <alignment horizontal="center" wrapText="1"/>
    </xf>
    <xf numFmtId="0" fontId="8" fillId="2" borderId="5" xfId="0" applyFont="1" applyFill="1" applyBorder="1" applyAlignment="1" applyProtection="1">
      <alignment horizontal="center" wrapText="1"/>
    </xf>
    <xf numFmtId="0" fontId="10" fillId="2" borderId="9" xfId="0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0" fillId="2" borderId="6" xfId="0" applyFont="1" applyFill="1" applyBorder="1" applyAlignment="1" applyProtection="1">
      <alignment horizontal="center" wrapText="1"/>
    </xf>
    <xf numFmtId="0" fontId="10" fillId="2" borderId="7" xfId="0" applyFont="1" applyFill="1" applyBorder="1" applyAlignment="1" applyProtection="1">
      <alignment horizontal="center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2" fontId="13" fillId="0" borderId="16" xfId="0" applyNumberFormat="1" applyFont="1" applyBorder="1" applyAlignment="1" applyProtection="1">
      <alignment horizontal="right" vertical="center" wrapText="1"/>
      <protection locked="0"/>
    </xf>
    <xf numFmtId="2" fontId="12" fillId="0" borderId="17" xfId="0" applyNumberFormat="1" applyFont="1" applyBorder="1" applyAlignment="1" applyProtection="1">
      <alignment horizontal="right" vertical="center" wrapText="1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2" fontId="12" fillId="4" borderId="17" xfId="0" applyNumberFormat="1" applyFont="1" applyFill="1" applyBorder="1" applyAlignment="1" applyProtection="1">
      <alignment vertical="center" wrapText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2" fontId="12" fillId="4" borderId="17" xfId="0" applyNumberFormat="1" applyFont="1" applyFill="1" applyBorder="1" applyAlignment="1" applyProtection="1">
      <alignment horizontal="right" vertical="center" wrapText="1"/>
    </xf>
    <xf numFmtId="2" fontId="13" fillId="0" borderId="16" xfId="0" applyNumberFormat="1" applyFont="1" applyBorder="1" applyAlignment="1" applyProtection="1">
      <alignment vertical="center" wrapText="1"/>
      <protection locked="0"/>
    </xf>
    <xf numFmtId="2" fontId="13" fillId="0" borderId="16" xfId="0" applyNumberFormat="1" applyFont="1" applyBorder="1" applyAlignment="1" applyProtection="1">
      <alignment horizontal="left" vertical="center" wrapText="1"/>
      <protection locked="0"/>
    </xf>
    <xf numFmtId="2" fontId="13" fillId="0" borderId="16" xfId="0" applyNumberFormat="1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right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2" fontId="12" fillId="4" borderId="17" xfId="0" applyNumberFormat="1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2" fontId="10" fillId="5" borderId="24" xfId="0" applyNumberFormat="1" applyFont="1" applyFill="1" applyBorder="1" applyAlignment="1">
      <alignment horizontal="center" vertical="center" wrapText="1"/>
    </xf>
    <xf numFmtId="0" fontId="12" fillId="5" borderId="24" xfId="0" applyFont="1" applyFill="1" applyBorder="1" applyAlignment="1" applyProtection="1">
      <alignment horizontal="center" vertical="center" wrapText="1"/>
    </xf>
    <xf numFmtId="0" fontId="12" fillId="5" borderId="25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</xdr:colOff>
      <xdr:row>0</xdr:row>
      <xdr:rowOff>0</xdr:rowOff>
    </xdr:from>
    <xdr:to>
      <xdr:col>0</xdr:col>
      <xdr:colOff>597834</xdr:colOff>
      <xdr:row>2</xdr:row>
      <xdr:rowOff>145118</xdr:rowOff>
    </xdr:to>
    <xdr:pic>
      <xdr:nvPicPr>
        <xdr:cNvPr id="2" name="Imagen 1" descr="C:\Users\dtic-ftobar\Downloads\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04" y="205066"/>
          <a:ext cx="503705" cy="554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39" workbookViewId="0">
      <selection activeCell="N50" sqref="N50"/>
    </sheetView>
  </sheetViews>
  <sheetFormatPr baseColWidth="10" defaultColWidth="11.28515625" defaultRowHeight="15" x14ac:dyDescent="0.25"/>
  <cols>
    <col min="1" max="1" width="9.85546875" style="4" customWidth="1"/>
    <col min="2" max="2" width="6.42578125" style="4" customWidth="1"/>
    <col min="3" max="3" width="36.140625" style="4" customWidth="1"/>
    <col min="4" max="4" width="9" style="4" customWidth="1"/>
    <col min="5" max="5" width="7.28515625" style="4" customWidth="1"/>
    <col min="6" max="6" width="7.140625" style="4" customWidth="1"/>
    <col min="7" max="7" width="8.140625" style="4" customWidth="1"/>
    <col min="8" max="8" width="7.28515625" style="4" customWidth="1"/>
    <col min="9" max="9" width="8.5703125" style="4" customWidth="1"/>
    <col min="10" max="16384" width="11.28515625" style="4"/>
  </cols>
  <sheetData>
    <row r="1" spans="1:14" ht="16.5" thickBot="1" x14ac:dyDescent="0.3">
      <c r="A1" s="9" t="s">
        <v>0</v>
      </c>
      <c r="B1" s="10"/>
      <c r="C1" s="10"/>
      <c r="D1" s="10"/>
      <c r="E1" s="10"/>
      <c r="F1" s="10"/>
      <c r="G1" s="10"/>
      <c r="H1" s="10"/>
      <c r="I1" s="11"/>
    </row>
    <row r="2" spans="1:14" ht="15.75" x14ac:dyDescent="0.25">
      <c r="A2" s="9" t="s">
        <v>22</v>
      </c>
      <c r="B2" s="10"/>
      <c r="C2" s="10"/>
      <c r="D2" s="10"/>
      <c r="E2" s="10"/>
      <c r="F2" s="10"/>
      <c r="G2" s="10"/>
      <c r="H2" s="10"/>
      <c r="I2" s="11"/>
    </row>
    <row r="3" spans="1:14" ht="15.75" x14ac:dyDescent="0.25">
      <c r="A3" s="12" t="s">
        <v>20</v>
      </c>
      <c r="B3" s="13"/>
      <c r="C3" s="13"/>
      <c r="D3" s="13"/>
      <c r="E3" s="13"/>
      <c r="F3" s="13"/>
      <c r="G3" s="13"/>
      <c r="H3" s="13"/>
      <c r="I3" s="14"/>
    </row>
    <row r="4" spans="1:14" ht="15.75" x14ac:dyDescent="0.25">
      <c r="A4" s="12" t="s">
        <v>1</v>
      </c>
      <c r="B4" s="13"/>
      <c r="C4" s="13"/>
      <c r="D4" s="13"/>
      <c r="E4" s="13"/>
      <c r="F4" s="13"/>
      <c r="G4" s="13"/>
      <c r="H4" s="13"/>
      <c r="I4" s="14"/>
    </row>
    <row r="5" spans="1:14" s="60" customFormat="1" ht="24" customHeight="1" thickBot="1" x14ac:dyDescent="0.3">
      <c r="A5" s="57" t="s">
        <v>54</v>
      </c>
      <c r="B5" s="58"/>
      <c r="C5" s="58"/>
      <c r="D5" s="58"/>
      <c r="E5" s="58"/>
      <c r="F5" s="58"/>
      <c r="G5" s="58"/>
      <c r="H5" s="58"/>
      <c r="I5" s="59"/>
    </row>
    <row r="6" spans="1:14" ht="31.5" customHeight="1" thickBot="1" x14ac:dyDescent="0.3">
      <c r="A6" s="15" t="s">
        <v>26</v>
      </c>
      <c r="B6" s="16"/>
      <c r="C6" s="16"/>
      <c r="D6" s="16"/>
      <c r="E6" s="16"/>
      <c r="F6" s="16"/>
      <c r="G6" s="16"/>
      <c r="H6" s="16"/>
      <c r="I6" s="17"/>
    </row>
    <row r="7" spans="1:14" ht="17.25" customHeight="1" thickBot="1" x14ac:dyDescent="0.35">
      <c r="A7" s="18" t="s">
        <v>21</v>
      </c>
      <c r="B7" s="19"/>
      <c r="C7" s="19"/>
      <c r="D7" s="19"/>
      <c r="E7" s="19"/>
      <c r="F7" s="19"/>
      <c r="G7" s="19"/>
      <c r="H7" s="19"/>
      <c r="I7" s="20"/>
    </row>
    <row r="8" spans="1:14" ht="33.75" customHeight="1" thickBot="1" x14ac:dyDescent="0.35">
      <c r="A8" s="21" t="s">
        <v>25</v>
      </c>
      <c r="B8" s="22"/>
      <c r="C8" s="22"/>
      <c r="D8" s="22"/>
      <c r="E8" s="22"/>
      <c r="F8" s="22"/>
      <c r="G8" s="22"/>
      <c r="H8" s="22"/>
      <c r="I8" s="23"/>
      <c r="N8" s="8"/>
    </row>
    <row r="9" spans="1:14" ht="30" customHeight="1" x14ac:dyDescent="0.25">
      <c r="A9" s="24" t="s">
        <v>2</v>
      </c>
      <c r="B9" s="24" t="s">
        <v>2</v>
      </c>
      <c r="C9" s="25" t="s">
        <v>3</v>
      </c>
      <c r="D9" s="25" t="s">
        <v>4</v>
      </c>
      <c r="E9" s="25" t="s">
        <v>5</v>
      </c>
      <c r="F9" s="25" t="s">
        <v>6</v>
      </c>
      <c r="G9" s="26" t="s">
        <v>7</v>
      </c>
      <c r="H9" s="26" t="s">
        <v>8</v>
      </c>
      <c r="I9" s="26" t="s">
        <v>9</v>
      </c>
    </row>
    <row r="10" spans="1:14" ht="37.5" customHeight="1" x14ac:dyDescent="0.25">
      <c r="A10" s="27">
        <v>530204</v>
      </c>
      <c r="B10" s="27">
        <v>1</v>
      </c>
      <c r="C10" s="28" t="s">
        <v>33</v>
      </c>
      <c r="D10" s="29" t="s">
        <v>23</v>
      </c>
      <c r="E10" s="29">
        <f>175*4</f>
        <v>700</v>
      </c>
      <c r="F10" s="30">
        <v>0.02</v>
      </c>
      <c r="G10" s="31">
        <f t="shared" ref="G10:G14" si="0">+E10*F10</f>
        <v>14</v>
      </c>
      <c r="H10" s="31">
        <f>+G10*0.12</f>
        <v>1.68</v>
      </c>
      <c r="I10" s="31">
        <f t="shared" ref="I10:I14" si="1">+G10+H10</f>
        <v>15.68</v>
      </c>
    </row>
    <row r="11" spans="1:14" ht="72.75" customHeight="1" x14ac:dyDescent="0.25">
      <c r="A11" s="27">
        <v>530204</v>
      </c>
      <c r="B11" s="27">
        <v>2</v>
      </c>
      <c r="C11" s="28" t="s">
        <v>31</v>
      </c>
      <c r="D11" s="29" t="s">
        <v>23</v>
      </c>
      <c r="E11" s="29">
        <f>30*5</f>
        <v>150</v>
      </c>
      <c r="F11" s="30">
        <v>0.1</v>
      </c>
      <c r="G11" s="31">
        <f t="shared" si="0"/>
        <v>15</v>
      </c>
      <c r="H11" s="31">
        <f>+G11*0.12</f>
        <v>1.7999999999999998</v>
      </c>
      <c r="I11" s="31">
        <f t="shared" si="1"/>
        <v>16.8</v>
      </c>
    </row>
    <row r="12" spans="1:14" ht="71.25" customHeight="1" x14ac:dyDescent="0.25">
      <c r="A12" s="27">
        <v>530204</v>
      </c>
      <c r="B12" s="27">
        <v>3</v>
      </c>
      <c r="C12" s="28" t="s">
        <v>41</v>
      </c>
      <c r="D12" s="29" t="s">
        <v>23</v>
      </c>
      <c r="E12" s="29">
        <f>15*4</f>
        <v>60</v>
      </c>
      <c r="F12" s="30">
        <v>0.02</v>
      </c>
      <c r="G12" s="31">
        <f t="shared" si="0"/>
        <v>1.2</v>
      </c>
      <c r="H12" s="31">
        <f>+G12*0.12</f>
        <v>0.14399999999999999</v>
      </c>
      <c r="I12" s="31">
        <f t="shared" si="1"/>
        <v>1.3439999999999999</v>
      </c>
    </row>
    <row r="13" spans="1:14" ht="53.25" customHeight="1" x14ac:dyDescent="0.25">
      <c r="A13" s="27">
        <v>530204</v>
      </c>
      <c r="B13" s="27">
        <v>4</v>
      </c>
      <c r="C13" s="28" t="s">
        <v>55</v>
      </c>
      <c r="D13" s="29" t="s">
        <v>37</v>
      </c>
      <c r="E13" s="29">
        <v>100</v>
      </c>
      <c r="F13" s="30">
        <v>6</v>
      </c>
      <c r="G13" s="31">
        <f t="shared" si="0"/>
        <v>600</v>
      </c>
      <c r="H13" s="31">
        <f>+G13*0.12</f>
        <v>72</v>
      </c>
      <c r="I13" s="31">
        <f t="shared" si="1"/>
        <v>672</v>
      </c>
    </row>
    <row r="14" spans="1:14" ht="16.5" x14ac:dyDescent="0.25">
      <c r="A14" s="27">
        <v>530204</v>
      </c>
      <c r="B14" s="27">
        <v>5</v>
      </c>
      <c r="C14" s="29"/>
      <c r="D14" s="29"/>
      <c r="E14" s="29"/>
      <c r="F14" s="30"/>
      <c r="G14" s="31">
        <f t="shared" si="0"/>
        <v>0</v>
      </c>
      <c r="H14" s="31">
        <f t="shared" ref="H14:H15" si="2">+G14*0.12</f>
        <v>0</v>
      </c>
      <c r="I14" s="31">
        <f t="shared" si="1"/>
        <v>0</v>
      </c>
    </row>
    <row r="15" spans="1:14" ht="17.25" thickBot="1" x14ac:dyDescent="0.3">
      <c r="A15" s="32" t="s">
        <v>10</v>
      </c>
      <c r="B15" s="33"/>
      <c r="C15" s="33"/>
      <c r="D15" s="33"/>
      <c r="E15" s="33"/>
      <c r="F15" s="34"/>
      <c r="G15" s="35">
        <f>SUM(G10:G14)</f>
        <v>630.20000000000005</v>
      </c>
      <c r="H15" s="31">
        <f t="shared" si="2"/>
        <v>75.624000000000009</v>
      </c>
      <c r="I15" s="35">
        <f>SUM(I10:I14)</f>
        <v>705.82399999999996</v>
      </c>
    </row>
    <row r="16" spans="1:14" ht="24" customHeight="1" thickBot="1" x14ac:dyDescent="0.3">
      <c r="A16" s="36" t="s">
        <v>11</v>
      </c>
      <c r="B16" s="37"/>
      <c r="C16" s="37"/>
      <c r="D16" s="37"/>
      <c r="E16" s="37"/>
      <c r="F16" s="37"/>
      <c r="G16" s="37"/>
      <c r="H16" s="37"/>
      <c r="I16" s="38"/>
    </row>
    <row r="17" spans="1:9" ht="33" x14ac:dyDescent="0.25">
      <c r="A17" s="24" t="s">
        <v>2</v>
      </c>
      <c r="B17" s="24" t="s">
        <v>2</v>
      </c>
      <c r="C17" s="25" t="s">
        <v>3</v>
      </c>
      <c r="D17" s="25" t="s">
        <v>4</v>
      </c>
      <c r="E17" s="25" t="s">
        <v>56</v>
      </c>
      <c r="F17" s="25" t="s">
        <v>6</v>
      </c>
      <c r="G17" s="26" t="s">
        <v>7</v>
      </c>
      <c r="H17" s="26" t="s">
        <v>8</v>
      </c>
      <c r="I17" s="26" t="s">
        <v>9</v>
      </c>
    </row>
    <row r="18" spans="1:9" ht="16.5" x14ac:dyDescent="0.25">
      <c r="A18" s="27">
        <v>530801</v>
      </c>
      <c r="B18" s="27">
        <v>1</v>
      </c>
      <c r="C18" s="28" t="s">
        <v>28</v>
      </c>
      <c r="D18" s="29" t="s">
        <v>27</v>
      </c>
      <c r="E18" s="29">
        <v>180</v>
      </c>
      <c r="F18" s="30">
        <v>1.5</v>
      </c>
      <c r="G18" s="31">
        <f t="shared" ref="G18:G21" si="3">+E18*F18</f>
        <v>270</v>
      </c>
      <c r="H18" s="31">
        <f>+G18*0.12</f>
        <v>32.4</v>
      </c>
      <c r="I18" s="31">
        <f t="shared" ref="I18:I21" si="4">+G18+H18</f>
        <v>302.39999999999998</v>
      </c>
    </row>
    <row r="19" spans="1:9" ht="34.5" customHeight="1" x14ac:dyDescent="0.25">
      <c r="A19" s="27">
        <v>530801</v>
      </c>
      <c r="B19" s="27">
        <v>2</v>
      </c>
      <c r="C19" s="28" t="s">
        <v>32</v>
      </c>
      <c r="D19" s="29" t="s">
        <v>27</v>
      </c>
      <c r="E19" s="29">
        <f>10*5</f>
        <v>50</v>
      </c>
      <c r="F19" s="30">
        <v>1.5</v>
      </c>
      <c r="G19" s="31">
        <f t="shared" si="3"/>
        <v>75</v>
      </c>
      <c r="H19" s="31">
        <f>+G19*0.12</f>
        <v>9</v>
      </c>
      <c r="I19" s="31">
        <f t="shared" si="4"/>
        <v>84</v>
      </c>
    </row>
    <row r="20" spans="1:9" ht="30" customHeight="1" x14ac:dyDescent="0.25">
      <c r="A20" s="27">
        <v>530801</v>
      </c>
      <c r="B20" s="27">
        <v>3</v>
      </c>
      <c r="C20" s="28" t="s">
        <v>34</v>
      </c>
      <c r="D20" s="29" t="s">
        <v>27</v>
      </c>
      <c r="E20" s="29">
        <f>10*4</f>
        <v>40</v>
      </c>
      <c r="F20" s="30">
        <v>1.5</v>
      </c>
      <c r="G20" s="31">
        <f t="shared" si="3"/>
        <v>60</v>
      </c>
      <c r="H20" s="31">
        <f>+G20*0.12</f>
        <v>7.1999999999999993</v>
      </c>
      <c r="I20" s="31">
        <f t="shared" si="4"/>
        <v>67.2</v>
      </c>
    </row>
    <row r="21" spans="1:9" ht="16.5" x14ac:dyDescent="0.25">
      <c r="A21" s="27">
        <v>530801</v>
      </c>
      <c r="B21" s="27">
        <v>4</v>
      </c>
      <c r="C21" s="39"/>
      <c r="D21" s="39"/>
      <c r="E21" s="29"/>
      <c r="F21" s="30"/>
      <c r="G21" s="31">
        <f t="shared" si="3"/>
        <v>0</v>
      </c>
      <c r="H21" s="31">
        <f>+G21*0.12</f>
        <v>0</v>
      </c>
      <c r="I21" s="31">
        <f t="shared" si="4"/>
        <v>0</v>
      </c>
    </row>
    <row r="22" spans="1:9" ht="17.25" thickBot="1" x14ac:dyDescent="0.3">
      <c r="A22" s="40" t="s">
        <v>12</v>
      </c>
      <c r="B22" s="41"/>
      <c r="C22" s="41"/>
      <c r="D22" s="41"/>
      <c r="E22" s="41"/>
      <c r="F22" s="42"/>
      <c r="G22" s="43">
        <f>SUM(G18:G21)</f>
        <v>405</v>
      </c>
      <c r="H22" s="31">
        <f t="shared" ref="H22" si="5">+G22*0.12</f>
        <v>48.6</v>
      </c>
      <c r="I22" s="43">
        <f>SUM(I18:I21)</f>
        <v>453.59999999999997</v>
      </c>
    </row>
    <row r="23" spans="1:9" ht="17.25" thickBot="1" x14ac:dyDescent="0.3">
      <c r="A23" s="36" t="s">
        <v>13</v>
      </c>
      <c r="B23" s="37"/>
      <c r="C23" s="37"/>
      <c r="D23" s="37"/>
      <c r="E23" s="37"/>
      <c r="F23" s="37"/>
      <c r="G23" s="37"/>
      <c r="H23" s="37"/>
      <c r="I23" s="38"/>
    </row>
    <row r="24" spans="1:9" ht="33" x14ac:dyDescent="0.25">
      <c r="A24" s="24" t="s">
        <v>2</v>
      </c>
      <c r="B24" s="24" t="s">
        <v>2</v>
      </c>
      <c r="C24" s="25" t="s">
        <v>3</v>
      </c>
      <c r="D24" s="25" t="s">
        <v>4</v>
      </c>
      <c r="E24" s="25" t="s">
        <v>5</v>
      </c>
      <c r="F24" s="25" t="s">
        <v>6</v>
      </c>
      <c r="G24" s="26" t="s">
        <v>7</v>
      </c>
      <c r="H24" s="26" t="s">
        <v>8</v>
      </c>
      <c r="I24" s="26" t="s">
        <v>9</v>
      </c>
    </row>
    <row r="25" spans="1:9" ht="48" customHeight="1" x14ac:dyDescent="0.25">
      <c r="A25" s="27">
        <v>530802</v>
      </c>
      <c r="B25" s="27">
        <v>1</v>
      </c>
      <c r="C25" s="28" t="s">
        <v>30</v>
      </c>
      <c r="D25" s="29" t="s">
        <v>29</v>
      </c>
      <c r="E25" s="29">
        <v>20</v>
      </c>
      <c r="F25" s="30">
        <v>0.3</v>
      </c>
      <c r="G25" s="31">
        <f t="shared" ref="G25:G34" si="6">+E25*F25</f>
        <v>6</v>
      </c>
      <c r="H25" s="31">
        <f>+G25*0.12</f>
        <v>0.72</v>
      </c>
      <c r="I25" s="31">
        <f t="shared" ref="I25:I34" si="7">+G25+H25</f>
        <v>6.72</v>
      </c>
    </row>
    <row r="26" spans="1:9" ht="33" x14ac:dyDescent="0.25">
      <c r="A26" s="27">
        <v>530802</v>
      </c>
      <c r="B26" s="27">
        <v>2</v>
      </c>
      <c r="C26" s="28" t="s">
        <v>35</v>
      </c>
      <c r="D26" s="29" t="s">
        <v>29</v>
      </c>
      <c r="E26" s="29">
        <f>10*5</f>
        <v>50</v>
      </c>
      <c r="F26" s="44">
        <v>0.3</v>
      </c>
      <c r="G26" s="31">
        <f t="shared" si="6"/>
        <v>15</v>
      </c>
      <c r="H26" s="31">
        <f>+G26*0.12</f>
        <v>1.7999999999999998</v>
      </c>
      <c r="I26" s="31">
        <f t="shared" si="7"/>
        <v>16.8</v>
      </c>
    </row>
    <row r="27" spans="1:9" ht="16.5" x14ac:dyDescent="0.25">
      <c r="A27" s="27">
        <v>530802</v>
      </c>
      <c r="B27" s="27">
        <v>3</v>
      </c>
      <c r="C27" s="28" t="s">
        <v>36</v>
      </c>
      <c r="D27" s="29" t="s">
        <v>29</v>
      </c>
      <c r="E27" s="29">
        <v>3</v>
      </c>
      <c r="F27" s="44">
        <v>3.5</v>
      </c>
      <c r="G27" s="31">
        <f t="shared" si="6"/>
        <v>10.5</v>
      </c>
      <c r="H27" s="31">
        <f t="shared" ref="H27:H35" si="8">+G27*0.12</f>
        <v>1.26</v>
      </c>
      <c r="I27" s="31">
        <f t="shared" si="7"/>
        <v>11.76</v>
      </c>
    </row>
    <row r="28" spans="1:9" ht="16.5" x14ac:dyDescent="0.25">
      <c r="A28" s="27">
        <v>530802</v>
      </c>
      <c r="B28" s="27">
        <v>4</v>
      </c>
      <c r="C28" s="28" t="s">
        <v>39</v>
      </c>
      <c r="D28" s="29" t="s">
        <v>29</v>
      </c>
      <c r="E28" s="29">
        <v>2</v>
      </c>
      <c r="F28" s="44">
        <v>15</v>
      </c>
      <c r="G28" s="31">
        <f t="shared" si="6"/>
        <v>30</v>
      </c>
      <c r="H28" s="31">
        <f t="shared" si="8"/>
        <v>3.5999999999999996</v>
      </c>
      <c r="I28" s="31">
        <f t="shared" si="7"/>
        <v>33.6</v>
      </c>
    </row>
    <row r="29" spans="1:9" ht="16.5" x14ac:dyDescent="0.25">
      <c r="A29" s="27">
        <v>530802</v>
      </c>
      <c r="B29" s="27">
        <v>5</v>
      </c>
      <c r="C29" s="28" t="s">
        <v>38</v>
      </c>
      <c r="D29" s="29" t="s">
        <v>29</v>
      </c>
      <c r="E29" s="29">
        <v>4</v>
      </c>
      <c r="F29" s="44">
        <v>1.5</v>
      </c>
      <c r="G29" s="31">
        <f t="shared" si="6"/>
        <v>6</v>
      </c>
      <c r="H29" s="31">
        <f t="shared" si="8"/>
        <v>0.72</v>
      </c>
      <c r="I29" s="31">
        <f t="shared" si="7"/>
        <v>6.72</v>
      </c>
    </row>
    <row r="30" spans="1:9" ht="16.5" x14ac:dyDescent="0.25">
      <c r="A30" s="27">
        <v>530802</v>
      </c>
      <c r="B30" s="27">
        <v>6</v>
      </c>
      <c r="C30" s="28" t="s">
        <v>44</v>
      </c>
      <c r="D30" s="29" t="s">
        <v>29</v>
      </c>
      <c r="E30" s="29">
        <v>4</v>
      </c>
      <c r="F30" s="44">
        <v>15</v>
      </c>
      <c r="G30" s="31">
        <f t="shared" si="6"/>
        <v>60</v>
      </c>
      <c r="H30" s="31">
        <f t="shared" si="8"/>
        <v>7.1999999999999993</v>
      </c>
      <c r="I30" s="31">
        <f t="shared" si="7"/>
        <v>67.2</v>
      </c>
    </row>
    <row r="31" spans="1:9" ht="16.5" x14ac:dyDescent="0.25">
      <c r="A31" s="27">
        <v>530802</v>
      </c>
      <c r="B31" s="27">
        <v>7</v>
      </c>
      <c r="C31" s="28" t="s">
        <v>47</v>
      </c>
      <c r="D31" s="29" t="s">
        <v>29</v>
      </c>
      <c r="E31" s="29">
        <v>10</v>
      </c>
      <c r="F31" s="44">
        <v>0.4</v>
      </c>
      <c r="G31" s="31">
        <f t="shared" si="6"/>
        <v>4</v>
      </c>
      <c r="H31" s="31">
        <f t="shared" si="8"/>
        <v>0.48</v>
      </c>
      <c r="I31" s="31">
        <f t="shared" si="7"/>
        <v>4.4800000000000004</v>
      </c>
    </row>
    <row r="32" spans="1:9" ht="16.5" x14ac:dyDescent="0.25">
      <c r="A32" s="27">
        <v>530802</v>
      </c>
      <c r="B32" s="27">
        <v>8</v>
      </c>
      <c r="C32" s="28" t="s">
        <v>48</v>
      </c>
      <c r="D32" s="29" t="s">
        <v>29</v>
      </c>
      <c r="E32" s="29">
        <v>200</v>
      </c>
      <c r="F32" s="30">
        <v>0.2</v>
      </c>
      <c r="G32" s="31">
        <f t="shared" si="6"/>
        <v>40</v>
      </c>
      <c r="H32" s="31">
        <f t="shared" si="8"/>
        <v>4.8</v>
      </c>
      <c r="I32" s="31">
        <f t="shared" si="7"/>
        <v>44.8</v>
      </c>
    </row>
    <row r="33" spans="1:9" ht="16.5" x14ac:dyDescent="0.25">
      <c r="A33" s="27">
        <v>530802</v>
      </c>
      <c r="B33" s="27">
        <v>9</v>
      </c>
      <c r="C33" s="28" t="s">
        <v>53</v>
      </c>
      <c r="D33" s="29" t="s">
        <v>29</v>
      </c>
      <c r="E33" s="29">
        <v>6</v>
      </c>
      <c r="F33" s="30">
        <v>3</v>
      </c>
      <c r="G33" s="31">
        <f t="shared" si="6"/>
        <v>18</v>
      </c>
      <c r="H33" s="31">
        <f t="shared" si="8"/>
        <v>2.16</v>
      </c>
      <c r="I33" s="31">
        <f t="shared" si="7"/>
        <v>20.16</v>
      </c>
    </row>
    <row r="34" spans="1:9" ht="16.5" x14ac:dyDescent="0.25">
      <c r="A34" s="27">
        <v>530802</v>
      </c>
      <c r="B34" s="27">
        <v>10</v>
      </c>
      <c r="C34" s="28"/>
      <c r="D34" s="28"/>
      <c r="E34" s="28"/>
      <c r="F34" s="45"/>
      <c r="G34" s="31">
        <f t="shared" si="6"/>
        <v>0</v>
      </c>
      <c r="H34" s="31">
        <f t="shared" si="8"/>
        <v>0</v>
      </c>
      <c r="I34" s="31">
        <f t="shared" si="7"/>
        <v>0</v>
      </c>
    </row>
    <row r="35" spans="1:9" ht="17.25" thickBot="1" x14ac:dyDescent="0.3">
      <c r="A35" s="40" t="s">
        <v>14</v>
      </c>
      <c r="B35" s="41"/>
      <c r="C35" s="41"/>
      <c r="D35" s="41"/>
      <c r="E35" s="41"/>
      <c r="F35" s="42"/>
      <c r="G35" s="43">
        <f>SUM(G25:G34)</f>
        <v>189.5</v>
      </c>
      <c r="H35" s="31">
        <f t="shared" si="8"/>
        <v>22.74</v>
      </c>
      <c r="I35" s="43">
        <f>SUM(I25:I34)</f>
        <v>212.23999999999998</v>
      </c>
    </row>
    <row r="36" spans="1:9" ht="17.25" thickBot="1" x14ac:dyDescent="0.3">
      <c r="A36" s="36" t="s">
        <v>15</v>
      </c>
      <c r="B36" s="37"/>
      <c r="C36" s="37"/>
      <c r="D36" s="37"/>
      <c r="E36" s="37"/>
      <c r="F36" s="37"/>
      <c r="G36" s="37"/>
      <c r="H36" s="37"/>
      <c r="I36" s="38"/>
    </row>
    <row r="37" spans="1:9" ht="33" x14ac:dyDescent="0.25">
      <c r="A37" s="24" t="s">
        <v>2</v>
      </c>
      <c r="B37" s="24" t="s">
        <v>2</v>
      </c>
      <c r="C37" s="25" t="s">
        <v>3</v>
      </c>
      <c r="D37" s="25" t="s">
        <v>4</v>
      </c>
      <c r="E37" s="25" t="s">
        <v>5</v>
      </c>
      <c r="F37" s="25" t="s">
        <v>6</v>
      </c>
      <c r="G37" s="26" t="s">
        <v>7</v>
      </c>
      <c r="H37" s="26" t="s">
        <v>8</v>
      </c>
      <c r="I37" s="26" t="s">
        <v>9</v>
      </c>
    </row>
    <row r="38" spans="1:9" ht="64.5" customHeight="1" x14ac:dyDescent="0.25">
      <c r="A38" s="27">
        <v>530829</v>
      </c>
      <c r="B38" s="27">
        <v>1</v>
      </c>
      <c r="C38" s="28" t="s">
        <v>49</v>
      </c>
      <c r="D38" s="29" t="s">
        <v>42</v>
      </c>
      <c r="E38" s="29">
        <v>20</v>
      </c>
      <c r="F38" s="30">
        <v>45</v>
      </c>
      <c r="G38" s="31">
        <f t="shared" ref="G38:G41" si="9">+E38*F38</f>
        <v>900</v>
      </c>
      <c r="H38" s="31">
        <f>+G38*0.12</f>
        <v>108</v>
      </c>
      <c r="I38" s="31">
        <f t="shared" ref="I38:I41" si="10">+G38+H38</f>
        <v>1008</v>
      </c>
    </row>
    <row r="39" spans="1:9" ht="33" x14ac:dyDescent="0.25">
      <c r="A39" s="27">
        <v>530829</v>
      </c>
      <c r="B39" s="27">
        <v>2</v>
      </c>
      <c r="C39" s="28" t="s">
        <v>43</v>
      </c>
      <c r="D39" s="29" t="s">
        <v>42</v>
      </c>
      <c r="E39" s="29">
        <v>4</v>
      </c>
      <c r="F39" s="30">
        <v>45</v>
      </c>
      <c r="G39" s="31">
        <f t="shared" si="9"/>
        <v>180</v>
      </c>
      <c r="H39" s="31">
        <f t="shared" ref="H39:H42" si="11">+G39*0.12</f>
        <v>21.599999999999998</v>
      </c>
      <c r="I39" s="31">
        <f t="shared" si="10"/>
        <v>201.6</v>
      </c>
    </row>
    <row r="40" spans="1:9" ht="33" x14ac:dyDescent="0.25">
      <c r="A40" s="27">
        <v>530829</v>
      </c>
      <c r="B40" s="27">
        <v>3</v>
      </c>
      <c r="C40" s="28" t="s">
        <v>50</v>
      </c>
      <c r="D40" s="29" t="s">
        <v>40</v>
      </c>
      <c r="E40" s="29">
        <v>1</v>
      </c>
      <c r="F40" s="30">
        <v>10</v>
      </c>
      <c r="G40" s="31">
        <f t="shared" si="9"/>
        <v>10</v>
      </c>
      <c r="H40" s="31">
        <f t="shared" si="11"/>
        <v>1.2</v>
      </c>
      <c r="I40" s="31">
        <f t="shared" si="10"/>
        <v>11.2</v>
      </c>
    </row>
    <row r="41" spans="1:9" ht="16.5" x14ac:dyDescent="0.25">
      <c r="A41" s="27">
        <v>530829</v>
      </c>
      <c r="B41" s="27">
        <v>4</v>
      </c>
      <c r="C41" s="28"/>
      <c r="D41" s="29"/>
      <c r="E41" s="29"/>
      <c r="F41" s="30"/>
      <c r="G41" s="31">
        <f t="shared" si="9"/>
        <v>0</v>
      </c>
      <c r="H41" s="31">
        <f t="shared" si="11"/>
        <v>0</v>
      </c>
      <c r="I41" s="31">
        <f t="shared" si="10"/>
        <v>0</v>
      </c>
    </row>
    <row r="42" spans="1:9" ht="17.25" thickBot="1" x14ac:dyDescent="0.3">
      <c r="A42" s="40" t="s">
        <v>16</v>
      </c>
      <c r="B42" s="41"/>
      <c r="C42" s="41"/>
      <c r="D42" s="41"/>
      <c r="E42" s="41"/>
      <c r="F42" s="42"/>
      <c r="G42" s="43">
        <f>SUM(G38:G41)</f>
        <v>1090</v>
      </c>
      <c r="H42" s="31">
        <f t="shared" si="11"/>
        <v>130.79999999999998</v>
      </c>
      <c r="I42" s="43">
        <f>SUM(I38:I41)</f>
        <v>1220.8</v>
      </c>
    </row>
    <row r="43" spans="1:9" ht="17.25" thickBot="1" x14ac:dyDescent="0.3">
      <c r="A43" s="36" t="s">
        <v>17</v>
      </c>
      <c r="B43" s="37"/>
      <c r="C43" s="37"/>
      <c r="D43" s="37"/>
      <c r="E43" s="37"/>
      <c r="F43" s="37"/>
      <c r="G43" s="37"/>
      <c r="H43" s="37"/>
      <c r="I43" s="38"/>
    </row>
    <row r="44" spans="1:9" ht="33" x14ac:dyDescent="0.25">
      <c r="A44" s="24" t="s">
        <v>2</v>
      </c>
      <c r="B44" s="24" t="s">
        <v>2</v>
      </c>
      <c r="C44" s="25" t="s">
        <v>3</v>
      </c>
      <c r="D44" s="25" t="s">
        <v>4</v>
      </c>
      <c r="E44" s="25" t="s">
        <v>5</v>
      </c>
      <c r="F44" s="25" t="s">
        <v>6</v>
      </c>
      <c r="G44" s="26" t="s">
        <v>7</v>
      </c>
      <c r="H44" s="26" t="s">
        <v>8</v>
      </c>
      <c r="I44" s="26" t="s">
        <v>9</v>
      </c>
    </row>
    <row r="45" spans="1:9" ht="33" x14ac:dyDescent="0.25">
      <c r="A45" s="27">
        <v>840104</v>
      </c>
      <c r="B45" s="27">
        <v>1</v>
      </c>
      <c r="C45" s="28" t="s">
        <v>45</v>
      </c>
      <c r="D45" s="29" t="s">
        <v>46</v>
      </c>
      <c r="E45" s="29">
        <f>4*2*24</f>
        <v>192</v>
      </c>
      <c r="F45" s="46">
        <v>1</v>
      </c>
      <c r="G45" s="31">
        <f t="shared" ref="G45:G49" si="12">+E45*F45</f>
        <v>192</v>
      </c>
      <c r="H45" s="31">
        <f>+G45*0.12</f>
        <v>23.04</v>
      </c>
      <c r="I45" s="31">
        <f t="shared" ref="I45:I49" si="13">+G45+H45</f>
        <v>215.04</v>
      </c>
    </row>
    <row r="46" spans="1:9" ht="16.5" x14ac:dyDescent="0.25">
      <c r="A46" s="27">
        <v>840104</v>
      </c>
      <c r="B46" s="27">
        <v>2</v>
      </c>
      <c r="C46" s="28" t="s">
        <v>52</v>
      </c>
      <c r="D46" s="28" t="s">
        <v>51</v>
      </c>
      <c r="E46" s="29">
        <v>6</v>
      </c>
      <c r="F46" s="29">
        <v>20</v>
      </c>
      <c r="G46" s="31">
        <f t="shared" si="12"/>
        <v>120</v>
      </c>
      <c r="H46" s="31">
        <f t="shared" ref="H46:H50" si="14">+G46*0.12</f>
        <v>14.399999999999999</v>
      </c>
      <c r="I46" s="31">
        <f t="shared" si="13"/>
        <v>134.4</v>
      </c>
    </row>
    <row r="47" spans="1:9" ht="16.5" x14ac:dyDescent="0.25">
      <c r="A47" s="27">
        <v>840104</v>
      </c>
      <c r="B47" s="27">
        <v>3</v>
      </c>
      <c r="C47" s="28"/>
      <c r="D47" s="28"/>
      <c r="E47" s="28"/>
      <c r="F47" s="28"/>
      <c r="G47" s="31">
        <f t="shared" si="12"/>
        <v>0</v>
      </c>
      <c r="H47" s="31">
        <f t="shared" si="14"/>
        <v>0</v>
      </c>
      <c r="I47" s="31">
        <f t="shared" si="13"/>
        <v>0</v>
      </c>
    </row>
    <row r="48" spans="1:9" ht="16.5" x14ac:dyDescent="0.25">
      <c r="A48" s="27">
        <v>840104</v>
      </c>
      <c r="B48" s="27">
        <v>4</v>
      </c>
      <c r="C48" s="28"/>
      <c r="D48" s="28"/>
      <c r="E48" s="28"/>
      <c r="F48" s="28"/>
      <c r="G48" s="31">
        <f t="shared" si="12"/>
        <v>0</v>
      </c>
      <c r="H48" s="31">
        <f t="shared" si="14"/>
        <v>0</v>
      </c>
      <c r="I48" s="31">
        <f t="shared" si="13"/>
        <v>0</v>
      </c>
    </row>
    <row r="49" spans="1:10" ht="16.5" x14ac:dyDescent="0.25">
      <c r="A49" s="27">
        <v>840104</v>
      </c>
      <c r="B49" s="27">
        <v>5</v>
      </c>
      <c r="C49" s="39"/>
      <c r="D49" s="39"/>
      <c r="E49" s="39"/>
      <c r="F49" s="47"/>
      <c r="G49" s="31">
        <f t="shared" si="12"/>
        <v>0</v>
      </c>
      <c r="H49" s="31">
        <f t="shared" si="14"/>
        <v>0</v>
      </c>
      <c r="I49" s="31">
        <f t="shared" si="13"/>
        <v>0</v>
      </c>
    </row>
    <row r="50" spans="1:10" ht="17.25" thickBot="1" x14ac:dyDescent="0.3">
      <c r="A50" s="48"/>
      <c r="B50" s="48"/>
      <c r="C50" s="49" t="s">
        <v>18</v>
      </c>
      <c r="D50" s="49"/>
      <c r="E50" s="49"/>
      <c r="F50" s="49"/>
      <c r="G50" s="50">
        <f>SUM(G45:G49)</f>
        <v>312</v>
      </c>
      <c r="H50" s="31">
        <f t="shared" si="14"/>
        <v>37.44</v>
      </c>
      <c r="I50" s="50">
        <f>SUM(I45:I49)</f>
        <v>349.44</v>
      </c>
    </row>
    <row r="51" spans="1:10" ht="21.75" customHeight="1" thickBot="1" x14ac:dyDescent="0.3">
      <c r="A51" s="51" t="s">
        <v>19</v>
      </c>
      <c r="B51" s="52"/>
      <c r="C51" s="52"/>
      <c r="D51" s="52"/>
      <c r="E51" s="52"/>
      <c r="F51" s="52"/>
      <c r="G51" s="53">
        <f>G50+G42+G35+G22+G15</f>
        <v>2626.7</v>
      </c>
      <c r="H51" s="54">
        <f>+G51*0.14</f>
        <v>367.738</v>
      </c>
      <c r="I51" s="55">
        <f>+G51+H51</f>
        <v>2994.4379999999996</v>
      </c>
    </row>
    <row r="52" spans="1:10" ht="16.5" x14ac:dyDescent="0.3">
      <c r="A52" s="8"/>
      <c r="B52" s="8"/>
      <c r="C52" s="8"/>
      <c r="D52" s="8"/>
      <c r="E52" s="8"/>
      <c r="F52" s="8"/>
      <c r="G52" s="8"/>
      <c r="H52" s="8"/>
      <c r="I52" s="8"/>
    </row>
    <row r="53" spans="1:10" ht="16.5" x14ac:dyDescent="0.3">
      <c r="A53" s="56" t="s">
        <v>24</v>
      </c>
      <c r="B53" s="56"/>
      <c r="C53" s="56"/>
      <c r="D53" s="8"/>
      <c r="E53" s="8"/>
      <c r="F53" s="8"/>
      <c r="G53" s="8"/>
      <c r="H53" s="8"/>
      <c r="I53" s="8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</row>
    <row r="56" spans="1:10" ht="15.75" x14ac:dyDescent="0.25">
      <c r="A56" s="6"/>
      <c r="B56" s="7"/>
      <c r="C56" s="7"/>
      <c r="D56" s="7"/>
      <c r="E56" s="7"/>
      <c r="F56" s="7"/>
      <c r="G56" s="7"/>
      <c r="H56" s="7"/>
      <c r="I56" s="7"/>
      <c r="J56" s="3"/>
    </row>
    <row r="57" spans="1:10" ht="15.75" x14ac:dyDescent="0.25">
      <c r="A57" s="7"/>
      <c r="B57" s="7"/>
      <c r="C57" s="7"/>
      <c r="D57" s="7"/>
      <c r="E57" s="7"/>
      <c r="F57" s="7"/>
      <c r="G57" s="7"/>
      <c r="H57" s="7"/>
      <c r="I57" s="7"/>
      <c r="J57" s="3"/>
    </row>
    <row r="58" spans="1:10" ht="15.75" x14ac:dyDescent="0.25">
      <c r="A58" s="7"/>
      <c r="B58" s="7"/>
      <c r="C58" s="7"/>
      <c r="D58" s="7"/>
      <c r="E58" s="7"/>
      <c r="F58" s="7"/>
      <c r="G58" s="7"/>
      <c r="H58" s="7"/>
      <c r="I58" s="7"/>
      <c r="J58" s="3"/>
    </row>
    <row r="59" spans="1:10" ht="15.75" x14ac:dyDescent="0.25">
      <c r="A59" s="3"/>
      <c r="B59" s="3"/>
      <c r="C59" s="1"/>
      <c r="D59" s="2"/>
      <c r="E59" s="2"/>
      <c r="F59" s="2"/>
      <c r="G59" s="2"/>
      <c r="H59" s="2"/>
      <c r="I59" s="2"/>
      <c r="J59" s="2"/>
    </row>
  </sheetData>
  <mergeCells count="19">
    <mergeCell ref="A43:I43"/>
    <mergeCell ref="C50:F50"/>
    <mergeCell ref="C59:J59"/>
    <mergeCell ref="A51:F51"/>
    <mergeCell ref="A53:C53"/>
    <mergeCell ref="A23:I23"/>
    <mergeCell ref="A35:F35"/>
    <mergeCell ref="A36:I36"/>
    <mergeCell ref="A42:F42"/>
    <mergeCell ref="A1:I1"/>
    <mergeCell ref="A3:I3"/>
    <mergeCell ref="A4:I4"/>
    <mergeCell ref="A5:I5"/>
    <mergeCell ref="A8:I8"/>
    <mergeCell ref="A15:F15"/>
    <mergeCell ref="A16:I16"/>
    <mergeCell ref="A22:F22"/>
    <mergeCell ref="A2:I2"/>
    <mergeCell ref="A6:I6"/>
  </mergeCells>
  <printOptions horizontalCentered="1"/>
  <pageMargins left="0.39370078740157483" right="0.15748031496062992" top="0.55118110236220474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Estrella</dc:creator>
  <cp:lastModifiedBy>AZC</cp:lastModifiedBy>
  <cp:revision/>
  <dcterms:created xsi:type="dcterms:W3CDTF">2017-05-15T14:26:09Z</dcterms:created>
  <dcterms:modified xsi:type="dcterms:W3CDTF">2017-10-29T04:07:42Z</dcterms:modified>
</cp:coreProperties>
</file>