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mapulupa\Documents\Proyectos Semilla\Prespuestos\"/>
    </mc:Choice>
  </mc:AlternateContent>
  <bookViews>
    <workbookView xWindow="0" yWindow="0" windowWidth="20400" windowHeight="7350"/>
  </bookViews>
  <sheets>
    <sheet name="CS SEMILLA 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7" i="1" l="1"/>
  <c r="H47" i="1" s="1"/>
  <c r="I47" i="1" l="1"/>
  <c r="G10" i="1" l="1"/>
  <c r="G11" i="1" s="1"/>
  <c r="G19" i="1"/>
  <c r="H19" i="1" s="1"/>
  <c r="H11" i="1" l="1"/>
  <c r="I10" i="1"/>
  <c r="I19" i="1"/>
  <c r="J19" i="1" s="1"/>
  <c r="G48" i="1"/>
  <c r="H48" i="1" s="1"/>
  <c r="I48" i="1" s="1"/>
  <c r="G46" i="1"/>
  <c r="G45" i="1"/>
  <c r="H45" i="1" s="1"/>
  <c r="G41" i="1"/>
  <c r="G40" i="1"/>
  <c r="G39" i="1"/>
  <c r="G38" i="1"/>
  <c r="H38" i="1" s="1"/>
  <c r="I38" i="1" s="1"/>
  <c r="G37" i="1"/>
  <c r="G36" i="1"/>
  <c r="G35" i="1"/>
  <c r="H35" i="1" s="1"/>
  <c r="I35" i="1" s="1"/>
  <c r="G34" i="1"/>
  <c r="H34" i="1" s="1"/>
  <c r="I34" i="1" s="1"/>
  <c r="G33" i="1"/>
  <c r="G32" i="1"/>
  <c r="G28" i="1"/>
  <c r="H28" i="1" s="1"/>
  <c r="I28" i="1" s="1"/>
  <c r="G27" i="1"/>
  <c r="G26" i="1"/>
  <c r="I26" i="1" s="1"/>
  <c r="G25" i="1"/>
  <c r="H25" i="1" s="1"/>
  <c r="I25" i="1" s="1"/>
  <c r="G24" i="1"/>
  <c r="I24" i="1" s="1"/>
  <c r="G23" i="1"/>
  <c r="I23" i="1" s="1"/>
  <c r="G20" i="1"/>
  <c r="G15" i="1"/>
  <c r="I15" i="1" s="1"/>
  <c r="G14" i="1"/>
  <c r="I11" i="1" l="1"/>
  <c r="I45" i="1"/>
  <c r="I14" i="1"/>
  <c r="I16" i="1" s="1"/>
  <c r="I32" i="1"/>
  <c r="G29" i="1"/>
  <c r="H46" i="1"/>
  <c r="H49" i="1" s="1"/>
  <c r="G49" i="1"/>
  <c r="H33" i="1"/>
  <c r="I33" i="1" s="1"/>
  <c r="H41" i="1"/>
  <c r="I41" i="1" s="1"/>
  <c r="G16" i="1"/>
  <c r="H36" i="1"/>
  <c r="I36" i="1" s="1"/>
  <c r="H39" i="1"/>
  <c r="I39" i="1" s="1"/>
  <c r="G42" i="1"/>
  <c r="H16" i="1"/>
  <c r="H27" i="1"/>
  <c r="I27" i="1" s="1"/>
  <c r="I29" i="1" s="1"/>
  <c r="H37" i="1"/>
  <c r="I37" i="1" s="1"/>
  <c r="H40" i="1"/>
  <c r="I40" i="1" s="1"/>
  <c r="H20" i="1"/>
  <c r="H29" i="1" l="1"/>
  <c r="G50" i="1"/>
  <c r="I46" i="1"/>
  <c r="H42" i="1"/>
  <c r="H50" i="1" s="1"/>
  <c r="I20" i="1"/>
  <c r="I42" i="1"/>
  <c r="I49" i="1"/>
  <c r="I50" i="1" l="1"/>
  <c r="I52" i="1" s="1"/>
</calcChain>
</file>

<file path=xl/sharedStrings.xml><?xml version="1.0" encoding="utf-8"?>
<sst xmlns="http://schemas.openxmlformats.org/spreadsheetml/2006/main" count="148" uniqueCount="59">
  <si>
    <t>UNIVERSIDAD CENTRAL DEL ECUADOR</t>
  </si>
  <si>
    <t>PROTOCOLO INVESTIGACIÓN SEMILLA</t>
  </si>
  <si>
    <t>530204 EDICION, REPRODUCCION, IMPRESIÓN, PUBLICACIONES, SUSCRIPCIONES, 
FOTOCOPIADO, TRADUCCION, EMPASTADO.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</si>
  <si>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</si>
  <si>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</si>
  <si>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</si>
  <si>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</si>
  <si>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</si>
  <si>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</si>
  <si>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</si>
  <si>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</si>
  <si>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530204 TOTAL EDICION, REPRODUCCION, IMPRESIÓN,</t>
  </si>
  <si>
    <t>530801 TOTAL ALIMENTOS Y BEBIDAS</t>
  </si>
  <si>
    <t>530804 TOTAL MATERIAL DE OFICINA</t>
  </si>
  <si>
    <t>530805 MATERIAL DE ASEO</t>
  </si>
  <si>
    <t>530805 TOTAL MATERIAL DE ASEO</t>
  </si>
  <si>
    <t>TOTAL PRESUESTO PROYECTO SEMILLA</t>
  </si>
  <si>
    <t>DIRECCION DE INVESTIGACIÓN  -  COMISIÓN DE INVESTIGACIÓN FORMATIVA</t>
  </si>
  <si>
    <t>PROYECTO:</t>
  </si>
  <si>
    <t>CÓDIGO:</t>
  </si>
  <si>
    <t>VICERRECTORADO DE INVESTIGACIÓN, DOCTORADOS E INNOVACIÓN</t>
  </si>
  <si>
    <t>530801 ALIMENTOS Y BEBIDAS (COMPENSACION PARA LOS SUJETOS DE ESTUDIO)</t>
  </si>
  <si>
    <t>Fotocopias tamaño A4</t>
  </si>
  <si>
    <t>Impresiones tamaño A4</t>
  </si>
  <si>
    <t>unidad</t>
  </si>
  <si>
    <t>530606 HONORARIOS POR CONTRATOS DE SERVICIOS</t>
  </si>
  <si>
    <t>Caja de Granola 400g</t>
  </si>
  <si>
    <t>Funda de leche en polvo 900g</t>
  </si>
  <si>
    <t>Lata de atún 950g</t>
  </si>
  <si>
    <t>Botella de aceite 4litros</t>
  </si>
  <si>
    <t>Suplemento nutricional (sugerencia cerelac) 1000g</t>
  </si>
  <si>
    <t>Chocolate en polvo (sugerencia Milo) 1000g</t>
  </si>
  <si>
    <t xml:space="preserve">530606 TOTAL HONORARIOS POR CONTRATOS DE SERVICIOS </t>
  </si>
  <si>
    <t>Sobrevivir  al  poder  punitivo  del  Estado:   Estudio  de  las  estrategias  que  las  familias   señaladas  como  antisociales  despliegan  para  hacer  frente  al  sistema penitenciario en Quito.</t>
  </si>
  <si>
    <r>
      <rPr>
        <sz val="14"/>
        <color theme="1"/>
        <rFont val="Calibri"/>
        <family val="2"/>
        <scheme val="minor"/>
      </rPr>
      <t xml:space="preserve"> PRESUPUESTO   - FACULTAD DE CIENCIAS SOCIALES Y HUMANAS - PROYECTO ANDREA VANESA AGUIRRE SALAS</t>
    </r>
    <r>
      <rPr>
        <sz val="11"/>
        <color theme="1"/>
        <rFont val="Calibri"/>
        <family val="2"/>
        <scheme val="minor"/>
      </rPr>
      <t xml:space="preserve">
</t>
    </r>
  </si>
  <si>
    <t>AGUIRRE ANDREA- CIENCIAS SOCIALES Y HUMANAS</t>
  </si>
  <si>
    <t>Código</t>
  </si>
  <si>
    <t>cif4-cs-fcsh-1</t>
  </si>
  <si>
    <t>530804 MATERIAL DE OFICINA</t>
  </si>
  <si>
    <t xml:space="preserve">Contratación de servicios profesionales de un/a especialista en análisis de familias en entornos penitenciarios. Con una duración de 1 mes </t>
  </si>
  <si>
    <t>RESMA DE PAPEL BOND A4 DE 75 GR</t>
  </si>
  <si>
    <t>ARCHIVADORES TAMANO OFICIO LOMO 8 CMS</t>
  </si>
  <si>
    <t>ESFEROGRAFICO AZUL PUNTA MEDIA</t>
  </si>
  <si>
    <t>ESFEROGRAFICO NEGRO PUNTA MEDIA</t>
  </si>
  <si>
    <t>530201 TRANSPORTE DE PERSONAL</t>
  </si>
  <si>
    <t>cif3-cs-ff-1</t>
  </si>
  <si>
    <t>Unidad</t>
  </si>
  <si>
    <t>530201 TOTAL TRANSPORTE DE PERSONAL</t>
  </si>
  <si>
    <t>Transporte movilización a barrios y escuelas donde viven los sujetos de investigación</t>
  </si>
  <si>
    <t>SOBRE PLÁSTICO CON CORDÓN</t>
  </si>
  <si>
    <t>PORTAMINAS METALICO 0,5 MM</t>
  </si>
  <si>
    <t>MINAS 0.5 MM</t>
  </si>
  <si>
    <t>CUADERNO ESPIRAL UNIVERSITARIO CUADROS 100 HOJAS</t>
  </si>
  <si>
    <t>GRAPADORA NORMAL METALICA MEDIANA</t>
  </si>
  <si>
    <t>PERFORADORA DE ESCRITORIO MEDIANA</t>
  </si>
  <si>
    <t>PAPEL HIGIENICO ESTANDAR DOBLE HOJA BLANCO 25 METROS</t>
  </si>
  <si>
    <t>JABÓN DE TOCADOR LÍQUIDO CON VÁLVULA 400 ML</t>
  </si>
  <si>
    <t>JABÓN LÍQUIDO PARA RECARGAR GALÓN</t>
  </si>
  <si>
    <t>CLORO LIQUIDO AL 5 POR CIENTO, GALÓN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</si>
</sst>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F5496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b/>
      <sz val="10"/>
      <color rgb="FF2F5496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65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4" fillId="2" borderId="6" xfId="0" applyFont="1" applyFill="1" applyBorder="1" applyAlignment="1" applyProtection="1">
      <alignment horizontal="center" wrapText="1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2" fontId="8" fillId="4" borderId="17" xfId="0" applyNumberFormat="1" applyFont="1" applyFill="1" applyBorder="1" applyAlignment="1" applyProtection="1">
      <alignment vertical="center"/>
    </xf>
    <xf numFmtId="2" fontId="8" fillId="4" borderId="17" xfId="0" applyNumberFormat="1" applyFont="1" applyFill="1" applyBorder="1" applyAlignment="1" applyProtection="1">
      <alignment horizontal="right" vertical="center"/>
    </xf>
    <xf numFmtId="0" fontId="0" fillId="0" borderId="0" xfId="0" applyFont="1"/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2" fontId="13" fillId="0" borderId="16" xfId="0" applyNumberFormat="1" applyFont="1" applyBorder="1" applyAlignment="1" applyProtection="1">
      <alignment horizontal="right" vertical="center" wrapText="1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2" fontId="13" fillId="0" borderId="17" xfId="0" applyNumberFormat="1" applyFont="1" applyBorder="1" applyAlignment="1" applyProtection="1">
      <alignment horizontal="right" vertical="center" wrapText="1"/>
    </xf>
    <xf numFmtId="0" fontId="13" fillId="0" borderId="16" xfId="0" applyFont="1" applyBorder="1" applyAlignment="1" applyProtection="1">
      <alignment vertical="center"/>
      <protection locked="0"/>
    </xf>
    <xf numFmtId="2" fontId="13" fillId="0" borderId="16" xfId="0" applyNumberFormat="1" applyFont="1" applyBorder="1" applyAlignment="1" applyProtection="1">
      <alignment horizontal="right" vertical="center"/>
      <protection locked="0"/>
    </xf>
    <xf numFmtId="0" fontId="13" fillId="0" borderId="25" xfId="0" applyFont="1" applyFill="1" applyBorder="1" applyAlignment="1" applyProtection="1">
      <alignment horizontal="left" vertical="center"/>
      <protection locked="0"/>
    </xf>
    <xf numFmtId="0" fontId="13" fillId="0" borderId="25" xfId="0" applyFont="1" applyFill="1" applyBorder="1" applyAlignment="1" applyProtection="1">
      <alignment horizontal="center" vertical="center" wrapText="1"/>
      <protection locked="0"/>
    </xf>
    <xf numFmtId="2" fontId="13" fillId="0" borderId="2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7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14" fillId="0" borderId="16" xfId="0" applyFont="1" applyBorder="1" applyAlignment="1" applyProtection="1">
      <alignment horizontal="left" vertical="center" wrapText="1"/>
      <protection locked="0"/>
    </xf>
    <xf numFmtId="4" fontId="10" fillId="5" borderId="24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0" fontId="4" fillId="2" borderId="10" xfId="0" applyFont="1" applyFill="1" applyBorder="1" applyAlignment="1" applyProtection="1">
      <alignment horizontal="center" wrapText="1"/>
    </xf>
    <xf numFmtId="0" fontId="4" fillId="2" borderId="11" xfId="0" applyFont="1" applyFill="1" applyBorder="1" applyAlignment="1" applyProtection="1">
      <alignment horizontal="center" wrapText="1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 applyProtection="1">
      <alignment horizontal="center" vertical="center"/>
      <protection locked="0"/>
    </xf>
    <xf numFmtId="0" fontId="8" fillId="4" borderId="2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0" fontId="0" fillId="2" borderId="6" xfId="0" applyFont="1" applyFill="1" applyBorder="1" applyAlignment="1" applyProtection="1">
      <alignment horizontal="center" wrapText="1"/>
    </xf>
    <xf numFmtId="0" fontId="4" fillId="2" borderId="7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8" fillId="4" borderId="21" xfId="0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8" fillId="4" borderId="23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/>
    <xf numFmtId="2" fontId="2" fillId="0" borderId="0" xfId="0" applyNumberFormat="1" applyFont="1"/>
    <xf numFmtId="0" fontId="15" fillId="3" borderId="26" xfId="0" applyFont="1" applyFill="1" applyBorder="1" applyAlignment="1" applyProtection="1">
      <alignment horizontal="center" vertical="center"/>
      <protection locked="0"/>
    </xf>
    <xf numFmtId="0" fontId="15" fillId="3" borderId="27" xfId="0" applyFont="1" applyFill="1" applyBorder="1" applyAlignment="1" applyProtection="1">
      <alignment horizontal="center" vertical="center"/>
      <protection locked="0"/>
    </xf>
    <xf numFmtId="0" fontId="15" fillId="3" borderId="28" xfId="0" applyFont="1" applyFill="1" applyBorder="1" applyAlignment="1" applyProtection="1">
      <alignment horizontal="center" vertical="center"/>
      <protection locked="0"/>
    </xf>
    <xf numFmtId="0" fontId="15" fillId="3" borderId="29" xfId="0" applyFont="1" applyFill="1" applyBorder="1" applyAlignment="1" applyProtection="1">
      <alignment horizontal="center" vertical="center"/>
      <protection locked="0"/>
    </xf>
    <xf numFmtId="0" fontId="15" fillId="3" borderId="30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7" fillId="4" borderId="31" xfId="0" applyFont="1" applyFill="1" applyBorder="1" applyAlignment="1" applyProtection="1">
      <alignment horizontal="center" vertical="center"/>
      <protection locked="0"/>
    </xf>
    <xf numFmtId="4" fontId="16" fillId="6" borderId="32" xfId="0" applyNumberFormat="1" applyFont="1" applyFill="1" applyBorder="1" applyAlignment="1">
      <alignment horizontal="center" vertical="center" wrapText="1"/>
    </xf>
    <xf numFmtId="4" fontId="8" fillId="4" borderId="14" xfId="0" applyNumberFormat="1" applyFont="1" applyFill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4" fontId="18" fillId="0" borderId="33" xfId="0" applyNumberFormat="1" applyFont="1" applyBorder="1" applyAlignment="1" applyProtection="1">
      <alignment horizontal="right" vertical="center" wrapText="1"/>
      <protection locked="0"/>
    </xf>
    <xf numFmtId="4" fontId="18" fillId="0" borderId="17" xfId="0" applyNumberFormat="1" applyFont="1" applyBorder="1" applyAlignment="1" applyProtection="1">
      <alignment horizontal="right" vertical="center" wrapText="1"/>
    </xf>
    <xf numFmtId="0" fontId="19" fillId="4" borderId="18" xfId="0" applyFont="1" applyFill="1" applyBorder="1" applyAlignment="1" applyProtection="1">
      <alignment horizontal="center" vertical="center"/>
      <protection locked="0"/>
    </xf>
    <xf numFmtId="0" fontId="19" fillId="4" borderId="19" xfId="0" applyFont="1" applyFill="1" applyBorder="1" applyAlignment="1" applyProtection="1">
      <alignment horizontal="center" vertical="center"/>
      <protection locked="0"/>
    </xf>
    <xf numFmtId="0" fontId="19" fillId="4" borderId="20" xfId="0" applyFont="1" applyFill="1" applyBorder="1" applyAlignment="1" applyProtection="1">
      <alignment horizontal="center" vertical="center"/>
      <protection locked="0"/>
    </xf>
    <xf numFmtId="4" fontId="19" fillId="4" borderId="19" xfId="0" applyNumberFormat="1" applyFont="1" applyFill="1" applyBorder="1" applyAlignment="1" applyProtection="1">
      <alignment horizontal="center" vertical="center"/>
      <protection locked="0"/>
    </xf>
    <xf numFmtId="4" fontId="19" fillId="4" borderId="17" xfId="0" applyNumberFormat="1" applyFont="1" applyFill="1" applyBorder="1" applyAlignment="1" applyProtection="1">
      <alignment horizontal="center" vertical="center"/>
    </xf>
  </cellXfs>
  <cellStyles count="6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Millares 2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516123</xdr:colOff>
      <xdr:row>1</xdr:row>
      <xdr:rowOff>168894</xdr:rowOff>
    </xdr:from>
    <xdr:to>
      <xdr:col>1</xdr:col>
      <xdr:colOff>156740</xdr:colOff>
      <xdr:row>4</xdr:row>
      <xdr:rowOff>219558</xdr:rowOff>
    </xdr:to>
    <xdr:pic>
      <xdr:nvPicPr>
        <xdr:cNvPr id="3" name="Imagen 2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123" y="616569"/>
          <a:ext cx="726467" cy="774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zoomScale="79" zoomScaleNormal="79" workbookViewId="0">
      <selection activeCell="I52" sqref="I52"/>
    </sheetView>
  </sheetViews>
  <sheetFormatPr baseColWidth="10" defaultColWidth="11.25" defaultRowHeight="15" x14ac:dyDescent="0.25"/>
  <cols>
    <col min="1" max="1" width="14.25" style="1" customWidth="1"/>
    <col min="2" max="2" width="11.25" style="1"/>
    <col min="3" max="3" width="53.25" style="1" customWidth="1"/>
    <col min="4" max="4" width="20.75" style="1" customWidth="1"/>
    <col min="5" max="6" width="11.25" style="1"/>
    <col min="7" max="7" width="14" style="1" customWidth="1"/>
    <col min="8" max="8" width="13.375" style="1" customWidth="1"/>
    <col min="9" max="9" width="15.75" style="1" customWidth="1"/>
    <col min="10" max="16384" width="11.25" style="1"/>
  </cols>
  <sheetData>
    <row r="1" spans="1:9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7"/>
    </row>
    <row r="2" spans="1:9" ht="19.5" customHeight="1" x14ac:dyDescent="0.3">
      <c r="A2" s="36" t="s">
        <v>20</v>
      </c>
      <c r="B2" s="37"/>
      <c r="C2" s="37"/>
      <c r="D2" s="37"/>
      <c r="E2" s="37"/>
      <c r="F2" s="37"/>
      <c r="G2" s="37"/>
      <c r="H2" s="37"/>
      <c r="I2" s="38"/>
    </row>
    <row r="3" spans="1:9" ht="18.75" customHeight="1" x14ac:dyDescent="0.3">
      <c r="A3" s="36" t="s">
        <v>17</v>
      </c>
      <c r="B3" s="37"/>
      <c r="C3" s="37"/>
      <c r="D3" s="37"/>
      <c r="E3" s="37"/>
      <c r="F3" s="37"/>
      <c r="G3" s="37"/>
      <c r="H3" s="37"/>
      <c r="I3" s="38"/>
    </row>
    <row r="4" spans="1:9" ht="18.75" customHeight="1" x14ac:dyDescent="0.3">
      <c r="A4" s="36" t="s">
        <v>1</v>
      </c>
      <c r="B4" s="37"/>
      <c r="C4" s="37"/>
      <c r="D4" s="37"/>
      <c r="E4" s="37"/>
      <c r="F4" s="37"/>
      <c r="G4" s="37"/>
      <c r="H4" s="37"/>
      <c r="I4" s="38"/>
    </row>
    <row r="5" spans="1:9" ht="18.75" customHeight="1" thickBot="1" x14ac:dyDescent="0.35">
      <c r="A5" s="39" t="s">
        <v>34</v>
      </c>
      <c r="B5" s="40"/>
      <c r="C5" s="40"/>
      <c r="D5" s="40"/>
      <c r="E5" s="40"/>
      <c r="F5" s="40"/>
      <c r="G5" s="40"/>
      <c r="H5" s="40"/>
      <c r="I5" s="41"/>
    </row>
    <row r="6" spans="1:9" ht="44.25" customHeight="1" thickBot="1" x14ac:dyDescent="0.3">
      <c r="A6" s="2" t="s">
        <v>18</v>
      </c>
      <c r="B6" s="28" t="s">
        <v>33</v>
      </c>
      <c r="C6" s="28"/>
      <c r="D6" s="28"/>
      <c r="E6" s="28"/>
      <c r="F6" s="28"/>
      <c r="G6" s="28"/>
      <c r="H6" s="28"/>
      <c r="I6" s="29"/>
    </row>
    <row r="7" spans="1:9" ht="30" customHeight="1" thickBot="1" x14ac:dyDescent="0.3">
      <c r="A7" s="2" t="s">
        <v>19</v>
      </c>
      <c r="B7" s="28" t="s">
        <v>35</v>
      </c>
      <c r="C7" s="28"/>
      <c r="D7" s="21"/>
      <c r="E7" s="21"/>
      <c r="F7" s="21"/>
      <c r="G7" s="21"/>
      <c r="H7" s="21"/>
      <c r="I7" s="22"/>
    </row>
    <row r="8" spans="1:9" s="57" customFormat="1" ht="15.75" thickBot="1" x14ac:dyDescent="0.25">
      <c r="A8" s="52" t="s">
        <v>44</v>
      </c>
      <c r="B8" s="53"/>
      <c r="C8" s="54"/>
      <c r="D8" s="54"/>
      <c r="E8" s="54"/>
      <c r="F8" s="54"/>
      <c r="G8" s="55"/>
      <c r="H8" s="55"/>
      <c r="I8" s="56"/>
    </row>
    <row r="9" spans="1:9" s="57" customFormat="1" ht="15.75" x14ac:dyDescent="0.2">
      <c r="A9" s="3" t="s">
        <v>3</v>
      </c>
      <c r="B9" s="58" t="s">
        <v>36</v>
      </c>
      <c r="C9" s="4" t="s">
        <v>4</v>
      </c>
      <c r="D9" s="5" t="s">
        <v>5</v>
      </c>
      <c r="E9" s="5" t="s">
        <v>6</v>
      </c>
      <c r="F9" s="5" t="s">
        <v>7</v>
      </c>
      <c r="G9" s="59" t="s">
        <v>8</v>
      </c>
      <c r="H9" s="59" t="s">
        <v>9</v>
      </c>
      <c r="I9" s="60" t="s">
        <v>10</v>
      </c>
    </row>
    <row r="10" spans="1:9" s="57" customFormat="1" x14ac:dyDescent="0.2">
      <c r="A10" s="61">
        <v>530201</v>
      </c>
      <c r="B10" s="62" t="s">
        <v>45</v>
      </c>
      <c r="C10" s="63" t="s">
        <v>48</v>
      </c>
      <c r="D10" s="64" t="s">
        <v>46</v>
      </c>
      <c r="E10" s="64">
        <v>190</v>
      </c>
      <c r="F10" s="64">
        <v>2</v>
      </c>
      <c r="G10" s="65">
        <f>E10*F10</f>
        <v>380</v>
      </c>
      <c r="H10" s="65"/>
      <c r="I10" s="66">
        <f>G10+H10</f>
        <v>380</v>
      </c>
    </row>
    <row r="11" spans="1:9" s="57" customFormat="1" ht="15.75" thickBot="1" x14ac:dyDescent="0.25">
      <c r="A11" s="67" t="s">
        <v>47</v>
      </c>
      <c r="B11" s="68"/>
      <c r="C11" s="68"/>
      <c r="D11" s="68"/>
      <c r="E11" s="68"/>
      <c r="F11" s="69"/>
      <c r="G11" s="70">
        <f>SUM(G10:G10)</f>
        <v>380</v>
      </c>
      <c r="H11" s="70">
        <f>SUM(H10:H10)</f>
        <v>0</v>
      </c>
      <c r="I11" s="71">
        <f>SUM(I10:I10)</f>
        <v>380</v>
      </c>
    </row>
    <row r="12" spans="1:9" ht="17.25" customHeight="1" thickBot="1" x14ac:dyDescent="0.3">
      <c r="A12" s="30" t="s">
        <v>2</v>
      </c>
      <c r="B12" s="31"/>
      <c r="C12" s="31"/>
      <c r="D12" s="31"/>
      <c r="E12" s="31"/>
      <c r="F12" s="31"/>
      <c r="G12" s="31"/>
      <c r="H12" s="31"/>
      <c r="I12" s="32"/>
    </row>
    <row r="13" spans="1:9" ht="42" customHeight="1" x14ac:dyDescent="0.25">
      <c r="A13" s="3" t="s">
        <v>3</v>
      </c>
      <c r="B13" s="3" t="s">
        <v>36</v>
      </c>
      <c r="C13" s="4" t="s">
        <v>4</v>
      </c>
      <c r="D13" s="5" t="s">
        <v>5</v>
      </c>
      <c r="E13" s="5" t="s">
        <v>6</v>
      </c>
      <c r="F13" s="5" t="s">
        <v>7</v>
      </c>
      <c r="G13" s="6" t="s">
        <v>8</v>
      </c>
      <c r="H13" s="6" t="s">
        <v>9</v>
      </c>
      <c r="I13" s="6" t="s">
        <v>10</v>
      </c>
    </row>
    <row r="14" spans="1:9" x14ac:dyDescent="0.25">
      <c r="A14" s="7">
        <v>530204</v>
      </c>
      <c r="B14" s="7" t="s">
        <v>37</v>
      </c>
      <c r="C14" s="11" t="s">
        <v>22</v>
      </c>
      <c r="D14" s="12" t="s">
        <v>24</v>
      </c>
      <c r="E14" s="12">
        <v>800</v>
      </c>
      <c r="F14" s="13">
        <v>0.02</v>
      </c>
      <c r="G14" s="15">
        <f>+E14*F14</f>
        <v>16</v>
      </c>
      <c r="H14" s="15"/>
      <c r="I14" s="15">
        <f>+G14+H14</f>
        <v>16</v>
      </c>
    </row>
    <row r="15" spans="1:9" x14ac:dyDescent="0.25">
      <c r="A15" s="7">
        <v>530204</v>
      </c>
      <c r="B15" s="7" t="s">
        <v>37</v>
      </c>
      <c r="C15" s="11" t="s">
        <v>23</v>
      </c>
      <c r="D15" s="12" t="s">
        <v>24</v>
      </c>
      <c r="E15" s="12">
        <v>800</v>
      </c>
      <c r="F15" s="13">
        <v>0.1</v>
      </c>
      <c r="G15" s="15">
        <f>+E15*F15</f>
        <v>80</v>
      </c>
      <c r="H15" s="15"/>
      <c r="I15" s="15">
        <f>+G15+H15</f>
        <v>80</v>
      </c>
    </row>
    <row r="16" spans="1:9" ht="16.5" thickBot="1" x14ac:dyDescent="0.3">
      <c r="A16" s="33" t="s">
        <v>11</v>
      </c>
      <c r="B16" s="34"/>
      <c r="C16" s="34"/>
      <c r="D16" s="34"/>
      <c r="E16" s="34"/>
      <c r="F16" s="35"/>
      <c r="G16" s="8">
        <f>SUM(G14:G15)</f>
        <v>96</v>
      </c>
      <c r="H16" s="8">
        <f>SUM(H14:H15)</f>
        <v>0</v>
      </c>
      <c r="I16" s="8">
        <f>SUM(I14:I15)</f>
        <v>96</v>
      </c>
    </row>
    <row r="17" spans="1:10" ht="18.75" thickBot="1" x14ac:dyDescent="0.3">
      <c r="A17" s="30" t="s">
        <v>25</v>
      </c>
      <c r="B17" s="31"/>
      <c r="C17" s="31"/>
      <c r="D17" s="31"/>
      <c r="E17" s="31"/>
      <c r="F17" s="31"/>
      <c r="G17" s="31"/>
      <c r="H17" s="31"/>
      <c r="I17" s="32"/>
    </row>
    <row r="18" spans="1:10" ht="18.75" customHeight="1" x14ac:dyDescent="0.25">
      <c r="A18" s="3" t="s">
        <v>3</v>
      </c>
      <c r="B18" s="3" t="s">
        <v>36</v>
      </c>
      <c r="C18" s="4" t="s">
        <v>4</v>
      </c>
      <c r="D18" s="5" t="s">
        <v>5</v>
      </c>
      <c r="E18" s="5" t="s">
        <v>6</v>
      </c>
      <c r="F18" s="5" t="s">
        <v>7</v>
      </c>
      <c r="G18" s="6" t="s">
        <v>8</v>
      </c>
      <c r="H18" s="6" t="s">
        <v>9</v>
      </c>
      <c r="I18" s="6" t="s">
        <v>10</v>
      </c>
    </row>
    <row r="19" spans="1:10" ht="45" x14ac:dyDescent="0.25">
      <c r="A19" s="7">
        <v>530606</v>
      </c>
      <c r="B19" s="7" t="s">
        <v>37</v>
      </c>
      <c r="C19" s="23" t="s">
        <v>39</v>
      </c>
      <c r="D19" s="12" t="s">
        <v>24</v>
      </c>
      <c r="E19" s="12">
        <v>1</v>
      </c>
      <c r="F19" s="13">
        <v>1496</v>
      </c>
      <c r="G19" s="15">
        <f>+E19*F19</f>
        <v>1496</v>
      </c>
      <c r="H19" s="15">
        <f>+G19*0.12</f>
        <v>179.51999999999998</v>
      </c>
      <c r="I19" s="15">
        <f>+G19+H19</f>
        <v>1675.52</v>
      </c>
      <c r="J19" s="51">
        <f>I19-1323.6</f>
        <v>351.92000000000007</v>
      </c>
    </row>
    <row r="20" spans="1:10" ht="16.5" thickBot="1" x14ac:dyDescent="0.3">
      <c r="A20" s="44" t="s">
        <v>32</v>
      </c>
      <c r="B20" s="45"/>
      <c r="C20" s="45"/>
      <c r="D20" s="45"/>
      <c r="E20" s="45"/>
      <c r="F20" s="46"/>
      <c r="G20" s="9">
        <f>G19</f>
        <v>1496</v>
      </c>
      <c r="H20" s="9">
        <f>H19</f>
        <v>179.51999999999998</v>
      </c>
      <c r="I20" s="9">
        <f>I19</f>
        <v>1675.52</v>
      </c>
    </row>
    <row r="21" spans="1:10" ht="18.75" thickBot="1" x14ac:dyDescent="0.3">
      <c r="A21" s="30" t="s">
        <v>21</v>
      </c>
      <c r="B21" s="48"/>
      <c r="C21" s="48"/>
      <c r="D21" s="48"/>
      <c r="E21" s="48"/>
      <c r="F21" s="48"/>
      <c r="G21" s="48"/>
      <c r="H21" s="48"/>
      <c r="I21" s="49"/>
    </row>
    <row r="22" spans="1:10" ht="30.75" customHeight="1" x14ac:dyDescent="0.25">
      <c r="A22" s="3" t="s">
        <v>3</v>
      </c>
      <c r="B22" s="3" t="s">
        <v>36</v>
      </c>
      <c r="C22" s="4" t="s">
        <v>4</v>
      </c>
      <c r="D22" s="5" t="s">
        <v>5</v>
      </c>
      <c r="E22" s="5" t="s">
        <v>6</v>
      </c>
      <c r="F22" s="5" t="s">
        <v>7</v>
      </c>
      <c r="G22" s="6" t="s">
        <v>8</v>
      </c>
      <c r="H22" s="6" t="s">
        <v>9</v>
      </c>
      <c r="I22" s="6" t="s">
        <v>10</v>
      </c>
    </row>
    <row r="23" spans="1:10" x14ac:dyDescent="0.25">
      <c r="A23" s="7">
        <v>530801</v>
      </c>
      <c r="B23" s="7" t="s">
        <v>37</v>
      </c>
      <c r="C23" s="11" t="s">
        <v>28</v>
      </c>
      <c r="D23" s="12" t="s">
        <v>24</v>
      </c>
      <c r="E23" s="12">
        <v>5</v>
      </c>
      <c r="F23" s="13">
        <v>7.62</v>
      </c>
      <c r="G23" s="15">
        <f t="shared" ref="G23:G28" si="0">+E23*F23</f>
        <v>38.1</v>
      </c>
      <c r="H23" s="15">
        <v>0</v>
      </c>
      <c r="I23" s="15">
        <f t="shared" ref="I23:I28" si="1">+G23+H23</f>
        <v>38.1</v>
      </c>
    </row>
    <row r="24" spans="1:10" x14ac:dyDescent="0.25">
      <c r="A24" s="7">
        <v>530801</v>
      </c>
      <c r="B24" s="7" t="s">
        <v>37</v>
      </c>
      <c r="C24" s="11" t="s">
        <v>27</v>
      </c>
      <c r="D24" s="12" t="s">
        <v>24</v>
      </c>
      <c r="E24" s="12">
        <v>30</v>
      </c>
      <c r="F24" s="13">
        <v>6.27</v>
      </c>
      <c r="G24" s="15">
        <f t="shared" si="0"/>
        <v>188.1</v>
      </c>
      <c r="H24" s="15">
        <v>0</v>
      </c>
      <c r="I24" s="15">
        <f t="shared" si="1"/>
        <v>188.1</v>
      </c>
    </row>
    <row r="25" spans="1:10" x14ac:dyDescent="0.25">
      <c r="A25" s="7">
        <v>530801</v>
      </c>
      <c r="B25" s="7" t="s">
        <v>37</v>
      </c>
      <c r="C25" s="11" t="s">
        <v>26</v>
      </c>
      <c r="D25" s="12" t="s">
        <v>24</v>
      </c>
      <c r="E25" s="12">
        <v>7</v>
      </c>
      <c r="F25" s="13">
        <v>3.5</v>
      </c>
      <c r="G25" s="15">
        <f t="shared" si="0"/>
        <v>24.5</v>
      </c>
      <c r="H25" s="15">
        <f>G25*0.12</f>
        <v>2.94</v>
      </c>
      <c r="I25" s="15">
        <f t="shared" si="1"/>
        <v>27.44</v>
      </c>
    </row>
    <row r="26" spans="1:10" x14ac:dyDescent="0.25">
      <c r="A26" s="7">
        <v>530801</v>
      </c>
      <c r="B26" s="7" t="s">
        <v>37</v>
      </c>
      <c r="C26" s="11" t="s">
        <v>29</v>
      </c>
      <c r="D26" s="12" t="s">
        <v>24</v>
      </c>
      <c r="E26" s="12">
        <v>5</v>
      </c>
      <c r="F26" s="13">
        <v>8.18</v>
      </c>
      <c r="G26" s="15">
        <f t="shared" si="0"/>
        <v>40.9</v>
      </c>
      <c r="H26" s="15">
        <v>0</v>
      </c>
      <c r="I26" s="15">
        <f t="shared" si="1"/>
        <v>40.9</v>
      </c>
    </row>
    <row r="27" spans="1:10" x14ac:dyDescent="0.25">
      <c r="A27" s="7">
        <v>530801</v>
      </c>
      <c r="B27" s="7" t="s">
        <v>37</v>
      </c>
      <c r="C27" s="11" t="s">
        <v>31</v>
      </c>
      <c r="D27" s="12" t="s">
        <v>24</v>
      </c>
      <c r="E27" s="12">
        <v>10</v>
      </c>
      <c r="F27" s="13">
        <v>19.239999999999998</v>
      </c>
      <c r="G27" s="15">
        <f t="shared" si="0"/>
        <v>192.39999999999998</v>
      </c>
      <c r="H27" s="15">
        <f>G27*0.12</f>
        <v>23.087999999999997</v>
      </c>
      <c r="I27" s="15">
        <f t="shared" si="1"/>
        <v>215.48799999999997</v>
      </c>
    </row>
    <row r="28" spans="1:10" x14ac:dyDescent="0.25">
      <c r="A28" s="7">
        <v>530801</v>
      </c>
      <c r="B28" s="7" t="s">
        <v>37</v>
      </c>
      <c r="C28" s="18" t="s">
        <v>30</v>
      </c>
      <c r="D28" s="14" t="s">
        <v>24</v>
      </c>
      <c r="E28" s="14">
        <v>20</v>
      </c>
      <c r="F28" s="17">
        <v>10.47</v>
      </c>
      <c r="G28" s="15">
        <f t="shared" si="0"/>
        <v>209.4</v>
      </c>
      <c r="H28" s="15">
        <f>G28*0.12</f>
        <v>25.128</v>
      </c>
      <c r="I28" s="15">
        <f t="shared" si="1"/>
        <v>234.52800000000002</v>
      </c>
    </row>
    <row r="29" spans="1:10" ht="16.5" thickBot="1" x14ac:dyDescent="0.3">
      <c r="A29" s="44" t="s">
        <v>12</v>
      </c>
      <c r="B29" s="45"/>
      <c r="C29" s="45"/>
      <c r="D29" s="45"/>
      <c r="E29" s="45"/>
      <c r="F29" s="46"/>
      <c r="G29" s="9">
        <f>SUM(G23:G28)</f>
        <v>693.4</v>
      </c>
      <c r="H29" s="9">
        <f>SUM(H23:H28)</f>
        <v>51.155999999999999</v>
      </c>
      <c r="I29" s="9">
        <f>SUM(I23:I28)</f>
        <v>744.55599999999993</v>
      </c>
    </row>
    <row r="30" spans="1:10" ht="18.75" thickBot="1" x14ac:dyDescent="0.3">
      <c r="A30" s="47" t="s">
        <v>38</v>
      </c>
      <c r="B30" s="48"/>
      <c r="C30" s="48"/>
      <c r="D30" s="48"/>
      <c r="E30" s="48"/>
      <c r="F30" s="48"/>
      <c r="G30" s="48"/>
      <c r="H30" s="48"/>
      <c r="I30" s="49"/>
    </row>
    <row r="31" spans="1:10" ht="15.75" x14ac:dyDescent="0.25">
      <c r="A31" s="3" t="s">
        <v>3</v>
      </c>
      <c r="B31" s="3" t="s">
        <v>36</v>
      </c>
      <c r="C31" s="4" t="s">
        <v>4</v>
      </c>
      <c r="D31" s="5" t="s">
        <v>5</v>
      </c>
      <c r="E31" s="5" t="s">
        <v>6</v>
      </c>
      <c r="F31" s="5" t="s">
        <v>7</v>
      </c>
      <c r="G31" s="6" t="s">
        <v>8</v>
      </c>
      <c r="H31" s="6" t="s">
        <v>9</v>
      </c>
      <c r="I31" s="6" t="s">
        <v>10</v>
      </c>
    </row>
    <row r="32" spans="1:10" x14ac:dyDescent="0.25">
      <c r="A32" s="7">
        <v>530804</v>
      </c>
      <c r="B32" s="7" t="s">
        <v>37</v>
      </c>
      <c r="C32" s="11" t="s">
        <v>40</v>
      </c>
      <c r="D32" s="12" t="s">
        <v>24</v>
      </c>
      <c r="E32" s="12">
        <v>3</v>
      </c>
      <c r="F32" s="13">
        <v>3.5</v>
      </c>
      <c r="G32" s="15">
        <f t="shared" ref="G32:G41" si="2">+E32*F32</f>
        <v>10.5</v>
      </c>
      <c r="H32" s="15"/>
      <c r="I32" s="15">
        <f t="shared" ref="I32:I41" si="3">+G32+H32</f>
        <v>10.5</v>
      </c>
    </row>
    <row r="33" spans="1:9" x14ac:dyDescent="0.25">
      <c r="A33" s="7">
        <v>530804</v>
      </c>
      <c r="B33" s="7" t="s">
        <v>37</v>
      </c>
      <c r="C33" s="11" t="s">
        <v>41</v>
      </c>
      <c r="D33" s="12" t="s">
        <v>24</v>
      </c>
      <c r="E33" s="12">
        <v>3</v>
      </c>
      <c r="F33" s="13">
        <v>1.8</v>
      </c>
      <c r="G33" s="15">
        <f t="shared" si="2"/>
        <v>5.4</v>
      </c>
      <c r="H33" s="15">
        <f t="shared" ref="H33:H41" si="4">+G33*0.12</f>
        <v>0.64800000000000002</v>
      </c>
      <c r="I33" s="15">
        <f t="shared" si="3"/>
        <v>6.048</v>
      </c>
    </row>
    <row r="34" spans="1:9" x14ac:dyDescent="0.25">
      <c r="A34" s="7">
        <v>530804</v>
      </c>
      <c r="B34" s="7" t="s">
        <v>37</v>
      </c>
      <c r="C34" s="11" t="s">
        <v>49</v>
      </c>
      <c r="D34" s="12" t="s">
        <v>24</v>
      </c>
      <c r="E34" s="12">
        <v>5</v>
      </c>
      <c r="F34" s="13">
        <v>0.51</v>
      </c>
      <c r="G34" s="15">
        <f t="shared" si="2"/>
        <v>2.5499999999999998</v>
      </c>
      <c r="H34" s="15">
        <f t="shared" si="4"/>
        <v>0.30599999999999999</v>
      </c>
      <c r="I34" s="15">
        <f t="shared" si="3"/>
        <v>2.8559999999999999</v>
      </c>
    </row>
    <row r="35" spans="1:9" x14ac:dyDescent="0.25">
      <c r="A35" s="7">
        <v>530804</v>
      </c>
      <c r="B35" s="7" t="s">
        <v>37</v>
      </c>
      <c r="C35" s="11" t="s">
        <v>53</v>
      </c>
      <c r="D35" s="12" t="s">
        <v>24</v>
      </c>
      <c r="E35" s="12">
        <v>1</v>
      </c>
      <c r="F35" s="13">
        <v>3.76</v>
      </c>
      <c r="G35" s="15">
        <f t="shared" si="2"/>
        <v>3.76</v>
      </c>
      <c r="H35" s="15">
        <f t="shared" si="4"/>
        <v>0.45119999999999993</v>
      </c>
      <c r="I35" s="15">
        <f t="shared" si="3"/>
        <v>4.2111999999999998</v>
      </c>
    </row>
    <row r="36" spans="1:9" x14ac:dyDescent="0.25">
      <c r="A36" s="7">
        <v>530804</v>
      </c>
      <c r="B36" s="7" t="s">
        <v>37</v>
      </c>
      <c r="C36" s="11" t="s">
        <v>54</v>
      </c>
      <c r="D36" s="12" t="s">
        <v>24</v>
      </c>
      <c r="E36" s="12">
        <v>1</v>
      </c>
      <c r="F36" s="13">
        <v>3.3</v>
      </c>
      <c r="G36" s="15">
        <f t="shared" si="2"/>
        <v>3.3</v>
      </c>
      <c r="H36" s="15">
        <f t="shared" si="4"/>
        <v>0.39599999999999996</v>
      </c>
      <c r="I36" s="15">
        <f t="shared" si="3"/>
        <v>3.6959999999999997</v>
      </c>
    </row>
    <row r="37" spans="1:9" x14ac:dyDescent="0.25">
      <c r="A37" s="7">
        <v>530804</v>
      </c>
      <c r="B37" s="7" t="s">
        <v>37</v>
      </c>
      <c r="C37" s="11" t="s">
        <v>42</v>
      </c>
      <c r="D37" s="12" t="s">
        <v>24</v>
      </c>
      <c r="E37" s="12">
        <v>24</v>
      </c>
      <c r="F37" s="13">
        <v>0.25</v>
      </c>
      <c r="G37" s="15">
        <f t="shared" si="2"/>
        <v>6</v>
      </c>
      <c r="H37" s="15">
        <f t="shared" si="4"/>
        <v>0.72</v>
      </c>
      <c r="I37" s="15">
        <f t="shared" si="3"/>
        <v>6.72</v>
      </c>
    </row>
    <row r="38" spans="1:9" x14ac:dyDescent="0.25">
      <c r="A38" s="7">
        <v>530804</v>
      </c>
      <c r="B38" s="7" t="s">
        <v>37</v>
      </c>
      <c r="C38" s="11" t="s">
        <v>43</v>
      </c>
      <c r="D38" s="12" t="s">
        <v>24</v>
      </c>
      <c r="E38" s="12">
        <v>24</v>
      </c>
      <c r="F38" s="13">
        <v>0.25</v>
      </c>
      <c r="G38" s="15">
        <f t="shared" si="2"/>
        <v>6</v>
      </c>
      <c r="H38" s="15">
        <f t="shared" si="4"/>
        <v>0.72</v>
      </c>
      <c r="I38" s="15">
        <f t="shared" si="3"/>
        <v>6.72</v>
      </c>
    </row>
    <row r="39" spans="1:9" x14ac:dyDescent="0.25">
      <c r="A39" s="7">
        <v>530804</v>
      </c>
      <c r="B39" s="7" t="s">
        <v>37</v>
      </c>
      <c r="C39" s="11" t="s">
        <v>50</v>
      </c>
      <c r="D39" s="12" t="s">
        <v>24</v>
      </c>
      <c r="E39" s="12">
        <v>5</v>
      </c>
      <c r="F39" s="13">
        <v>0.65</v>
      </c>
      <c r="G39" s="15">
        <f t="shared" si="2"/>
        <v>3.25</v>
      </c>
      <c r="H39" s="15">
        <f t="shared" si="4"/>
        <v>0.39</v>
      </c>
      <c r="I39" s="15">
        <f t="shared" si="3"/>
        <v>3.64</v>
      </c>
    </row>
    <row r="40" spans="1:9" x14ac:dyDescent="0.25">
      <c r="A40" s="7">
        <v>530804</v>
      </c>
      <c r="B40" s="7" t="s">
        <v>37</v>
      </c>
      <c r="C40" s="11" t="s">
        <v>51</v>
      </c>
      <c r="D40" s="12" t="s">
        <v>24</v>
      </c>
      <c r="E40" s="12">
        <v>5</v>
      </c>
      <c r="F40" s="13">
        <v>0.39</v>
      </c>
      <c r="G40" s="15">
        <f t="shared" si="2"/>
        <v>1.9500000000000002</v>
      </c>
      <c r="H40" s="15">
        <f t="shared" si="4"/>
        <v>0.23400000000000001</v>
      </c>
      <c r="I40" s="15">
        <f t="shared" si="3"/>
        <v>2.1840000000000002</v>
      </c>
    </row>
    <row r="41" spans="1:9" x14ac:dyDescent="0.25">
      <c r="A41" s="7">
        <v>530804</v>
      </c>
      <c r="B41" s="7" t="s">
        <v>37</v>
      </c>
      <c r="C41" s="18" t="s">
        <v>52</v>
      </c>
      <c r="D41" s="12" t="s">
        <v>24</v>
      </c>
      <c r="E41" s="12">
        <v>10</v>
      </c>
      <c r="F41" s="13">
        <v>1.26</v>
      </c>
      <c r="G41" s="15">
        <f t="shared" si="2"/>
        <v>12.6</v>
      </c>
      <c r="H41" s="15">
        <f t="shared" si="4"/>
        <v>1.512</v>
      </c>
      <c r="I41" s="15">
        <f t="shared" si="3"/>
        <v>14.112</v>
      </c>
    </row>
    <row r="42" spans="1:9" ht="16.5" thickBot="1" x14ac:dyDescent="0.3">
      <c r="A42" s="44" t="s">
        <v>13</v>
      </c>
      <c r="B42" s="45"/>
      <c r="C42" s="45"/>
      <c r="D42" s="45"/>
      <c r="E42" s="45"/>
      <c r="F42" s="46"/>
      <c r="G42" s="9">
        <f>SUM(G32:G41)</f>
        <v>55.310000000000009</v>
      </c>
      <c r="H42" s="9">
        <f>SUM(H32:H41)</f>
        <v>5.3771999999999993</v>
      </c>
      <c r="I42" s="9">
        <f>SUM(I32:I41)</f>
        <v>60.687199999999997</v>
      </c>
    </row>
    <row r="43" spans="1:9" ht="18.75" thickBot="1" x14ac:dyDescent="0.3">
      <c r="A43" s="47" t="s">
        <v>14</v>
      </c>
      <c r="B43" s="48"/>
      <c r="C43" s="48"/>
      <c r="D43" s="48"/>
      <c r="E43" s="48"/>
      <c r="F43" s="48"/>
      <c r="G43" s="48"/>
      <c r="H43" s="48"/>
      <c r="I43" s="49"/>
    </row>
    <row r="44" spans="1:9" ht="15.75" x14ac:dyDescent="0.25">
      <c r="A44" s="3" t="s">
        <v>3</v>
      </c>
      <c r="B44" s="3" t="s">
        <v>36</v>
      </c>
      <c r="C44" s="4" t="s">
        <v>4</v>
      </c>
      <c r="D44" s="5" t="s">
        <v>5</v>
      </c>
      <c r="E44" s="5" t="s">
        <v>6</v>
      </c>
      <c r="F44" s="5" t="s">
        <v>7</v>
      </c>
      <c r="G44" s="6" t="s">
        <v>8</v>
      </c>
      <c r="H44" s="6" t="s">
        <v>9</v>
      </c>
      <c r="I44" s="6" t="s">
        <v>10</v>
      </c>
    </row>
    <row r="45" spans="1:9" x14ac:dyDescent="0.25">
      <c r="A45" s="7">
        <v>530805</v>
      </c>
      <c r="B45" s="7" t="s">
        <v>37</v>
      </c>
      <c r="C45" s="11" t="s">
        <v>55</v>
      </c>
      <c r="D45" s="12" t="s">
        <v>24</v>
      </c>
      <c r="E45" s="12">
        <v>18</v>
      </c>
      <c r="F45" s="13">
        <v>0.92</v>
      </c>
      <c r="G45" s="15">
        <f>+E45*F45</f>
        <v>16.560000000000002</v>
      </c>
      <c r="H45" s="15">
        <f>+G45*0.12</f>
        <v>1.9872000000000003</v>
      </c>
      <c r="I45" s="15">
        <f>+G45+H45</f>
        <v>18.547200000000004</v>
      </c>
    </row>
    <row r="46" spans="1:9" x14ac:dyDescent="0.25">
      <c r="A46" s="7">
        <v>530805</v>
      </c>
      <c r="B46" s="7" t="s">
        <v>37</v>
      </c>
      <c r="C46" s="16" t="s">
        <v>56</v>
      </c>
      <c r="D46" s="12" t="s">
        <v>24</v>
      </c>
      <c r="E46" s="12">
        <v>3</v>
      </c>
      <c r="F46" s="13">
        <v>2.2999999999999998</v>
      </c>
      <c r="G46" s="15">
        <f>+E46*F46</f>
        <v>6.8999999999999995</v>
      </c>
      <c r="H46" s="15">
        <f>+G46*0.12</f>
        <v>0.82799999999999996</v>
      </c>
      <c r="I46" s="15">
        <f>+G46+H46</f>
        <v>7.7279999999999998</v>
      </c>
    </row>
    <row r="47" spans="1:9" x14ac:dyDescent="0.25">
      <c r="A47" s="7">
        <v>530805</v>
      </c>
      <c r="B47" s="7" t="s">
        <v>37</v>
      </c>
      <c r="C47" s="16" t="s">
        <v>57</v>
      </c>
      <c r="D47" s="12" t="s">
        <v>24</v>
      </c>
      <c r="E47" s="12">
        <v>2</v>
      </c>
      <c r="F47" s="13">
        <v>4.67</v>
      </c>
      <c r="G47" s="15">
        <f>+E47*F47</f>
        <v>9.34</v>
      </c>
      <c r="H47" s="15">
        <f>+G47*0.12</f>
        <v>1.1208</v>
      </c>
      <c r="I47" s="15">
        <f>+G47+H47</f>
        <v>10.460799999999999</v>
      </c>
    </row>
    <row r="48" spans="1:9" x14ac:dyDescent="0.25">
      <c r="A48" s="7">
        <v>530805</v>
      </c>
      <c r="B48" s="7" t="s">
        <v>37</v>
      </c>
      <c r="C48" s="16" t="s">
        <v>58</v>
      </c>
      <c r="D48" s="19" t="s">
        <v>24</v>
      </c>
      <c r="E48" s="19">
        <v>2</v>
      </c>
      <c r="F48" s="20">
        <v>2.81</v>
      </c>
      <c r="G48" s="15">
        <f>+E48*F48</f>
        <v>5.62</v>
      </c>
      <c r="H48" s="15">
        <f>+G48*0.12</f>
        <v>0.6744</v>
      </c>
      <c r="I48" s="15">
        <f>+G48+H48</f>
        <v>6.2944000000000004</v>
      </c>
    </row>
    <row r="49" spans="1:9" ht="16.5" thickBot="1" x14ac:dyDescent="0.3">
      <c r="A49" s="44" t="s">
        <v>15</v>
      </c>
      <c r="B49" s="45"/>
      <c r="C49" s="45"/>
      <c r="D49" s="45"/>
      <c r="E49" s="45"/>
      <c r="F49" s="46"/>
      <c r="G49" s="9">
        <f>SUM(G45:G48)</f>
        <v>38.419999999999995</v>
      </c>
      <c r="H49" s="9">
        <f>SUM(H45:H48)</f>
        <v>4.6104000000000003</v>
      </c>
      <c r="I49" s="9">
        <f>SUM(I45:I48)</f>
        <v>43.030400000000007</v>
      </c>
    </row>
    <row r="50" spans="1:9" ht="21" thickBot="1" x14ac:dyDescent="0.3">
      <c r="A50" s="42" t="s">
        <v>16</v>
      </c>
      <c r="B50" s="43"/>
      <c r="C50" s="43"/>
      <c r="D50" s="43"/>
      <c r="E50" s="43"/>
      <c r="F50" s="43"/>
      <c r="G50" s="24">
        <f>G10+G49+G42+G29+G20+G16</f>
        <v>2759.13</v>
      </c>
      <c r="H50" s="24">
        <f>H10+H49+H42+H29+H20+H16</f>
        <v>240.66359999999997</v>
      </c>
      <c r="I50" s="24">
        <f>I10+I49+I42+I29+I20+I16</f>
        <v>2999.7936</v>
      </c>
    </row>
    <row r="51" spans="1:9" x14ac:dyDescent="0.25">
      <c r="C51" s="10"/>
    </row>
    <row r="52" spans="1:9" x14ac:dyDescent="0.25">
      <c r="I52" s="50">
        <f>3000-I50</f>
        <v>0.20640000000003056</v>
      </c>
    </row>
  </sheetData>
  <mergeCells count="20">
    <mergeCell ref="A50:F50"/>
    <mergeCell ref="A42:F42"/>
    <mergeCell ref="A43:I43"/>
    <mergeCell ref="A49:F49"/>
    <mergeCell ref="A17:I17"/>
    <mergeCell ref="A20:F20"/>
    <mergeCell ref="A21:I21"/>
    <mergeCell ref="A29:F29"/>
    <mergeCell ref="A30:I30"/>
    <mergeCell ref="A1:I1"/>
    <mergeCell ref="B6:I6"/>
    <mergeCell ref="B7:C7"/>
    <mergeCell ref="A12:I12"/>
    <mergeCell ref="A16:F16"/>
    <mergeCell ref="A3:I3"/>
    <mergeCell ref="A2:I2"/>
    <mergeCell ref="A4:I4"/>
    <mergeCell ref="A5:I5"/>
    <mergeCell ref="A8:I8"/>
    <mergeCell ref="A11:F11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 SEMILLA 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Estrella</dc:creator>
  <cp:lastModifiedBy>MONICA ALEXANDRA PULUPA CASTRO</cp:lastModifiedBy>
  <cp:revision/>
  <cp:lastPrinted>2018-02-21T21:14:51Z</cp:lastPrinted>
  <dcterms:created xsi:type="dcterms:W3CDTF">2017-05-15T14:26:09Z</dcterms:created>
  <dcterms:modified xsi:type="dcterms:W3CDTF">2018-07-02T15:57:22Z</dcterms:modified>
</cp:coreProperties>
</file>